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ascal.soroheye\Desktop\Document importants équité\TDR\SONU\Construction centre SONU\HZ Dassa et Kilibo\Kilibo\"/>
    </mc:Choice>
  </mc:AlternateContent>
  <bookViews>
    <workbookView xWindow="0" yWindow="0" windowWidth="23040" windowHeight="9192"/>
  </bookViews>
  <sheets>
    <sheet name="BPU Kilibo" sheetId="6" r:id="rId1"/>
  </sheets>
  <definedNames>
    <definedName name="_xlnm.Print_Area" localSheetId="0">'BPU Kilibo'!$A$1:$G$770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746" i="6" l="1"/>
  <c r="G738" i="6"/>
  <c r="D708" i="6"/>
  <c r="D752" i="6" s="1"/>
  <c r="G706" i="6"/>
  <c r="G702" i="6"/>
  <c r="D693" i="6"/>
  <c r="G698" i="6"/>
  <c r="G680" i="6"/>
  <c r="G665" i="6"/>
  <c r="G657" i="6"/>
  <c r="G651" i="6"/>
  <c r="G645" i="6"/>
  <c r="G631" i="6"/>
  <c r="G627" i="6"/>
  <c r="G620" i="6"/>
  <c r="D612" i="6"/>
  <c r="D611" i="6"/>
  <c r="G599" i="6"/>
  <c r="D595" i="6"/>
  <c r="D588" i="6"/>
  <c r="D589" i="6" s="1"/>
  <c r="G585" i="6"/>
  <c r="G562" i="6"/>
  <c r="G538" i="6"/>
  <c r="D522" i="6"/>
  <c r="D521" i="6"/>
  <c r="G523" i="6"/>
  <c r="G516" i="6"/>
  <c r="G508" i="6"/>
  <c r="D491" i="6"/>
  <c r="D493" i="6" s="1"/>
  <c r="G488" i="6"/>
  <c r="G476" i="6"/>
  <c r="G462" i="6"/>
  <c r="G446" i="6"/>
  <c r="G433" i="6"/>
  <c r="G430" i="6"/>
  <c r="G423" i="6"/>
  <c r="G418" i="6"/>
  <c r="G406" i="6"/>
  <c r="G401" i="6"/>
  <c r="G396" i="6"/>
  <c r="G393" i="6"/>
  <c r="G383" i="6"/>
  <c r="G376" i="6"/>
  <c r="G361" i="6"/>
  <c r="G355" i="6"/>
  <c r="G343" i="6"/>
  <c r="D334" i="6"/>
  <c r="D328" i="6"/>
  <c r="G336" i="6" s="1"/>
  <c r="G323" i="6"/>
  <c r="G317" i="6"/>
  <c r="G314" i="6"/>
  <c r="F299" i="6"/>
  <c r="G298" i="6"/>
  <c r="G291" i="6"/>
  <c r="G282" i="6"/>
  <c r="G267" i="6"/>
  <c r="G256" i="6"/>
  <c r="D249" i="6"/>
  <c r="D248" i="6"/>
  <c r="D246" i="6"/>
  <c r="D245" i="6"/>
  <c r="G227" i="6"/>
  <c r="G220" i="6"/>
  <c r="G213" i="6"/>
  <c r="G208" i="6"/>
  <c r="G195" i="6"/>
  <c r="G188" i="6"/>
  <c r="G173" i="6"/>
  <c r="G167" i="6"/>
  <c r="G154" i="6"/>
  <c r="A143" i="6"/>
  <c r="A144" i="6" s="1"/>
  <c r="A145" i="6" s="1"/>
  <c r="A146" i="6" s="1"/>
  <c r="A142" i="6"/>
  <c r="A134" i="6"/>
  <c r="A135" i="6" s="1"/>
  <c r="A136" i="6" s="1"/>
  <c r="A137" i="6" s="1"/>
  <c r="A138" i="6" s="1"/>
  <c r="A139" i="6" s="1"/>
  <c r="G147" i="6"/>
  <c r="G130" i="6"/>
  <c r="D121" i="6"/>
  <c r="A112" i="6"/>
  <c r="A113" i="6" s="1"/>
  <c r="A114" i="6" s="1"/>
  <c r="A115" i="6" s="1"/>
  <c r="A116" i="6" s="1"/>
  <c r="A117" i="6" s="1"/>
  <c r="A118" i="6" s="1"/>
  <c r="A119" i="6" s="1"/>
  <c r="A120" i="6" s="1"/>
  <c r="A121" i="6" s="1"/>
  <c r="A122" i="6" s="1"/>
  <c r="D107" i="6"/>
  <c r="G109" i="6"/>
  <c r="G104" i="6"/>
  <c r="G85" i="6"/>
  <c r="G78" i="6"/>
  <c r="G67" i="6"/>
  <c r="G62" i="6"/>
  <c r="G49" i="6"/>
  <c r="A35" i="6"/>
  <c r="A36" i="6" s="1"/>
  <c r="A37" i="6" s="1"/>
  <c r="A38" i="6" s="1"/>
  <c r="A39" i="6" s="1"/>
  <c r="A40" i="6" s="1"/>
  <c r="A41" i="6" s="1"/>
  <c r="A42" i="6" s="1"/>
  <c r="G43" i="6"/>
  <c r="G31" i="6"/>
  <c r="G25" i="6"/>
  <c r="G17" i="6"/>
  <c r="A11" i="6"/>
  <c r="A12" i="6" s="1"/>
  <c r="A13" i="6" s="1"/>
  <c r="A14" i="6" s="1"/>
  <c r="A15" i="6" s="1"/>
  <c r="A16" i="6" s="1"/>
  <c r="A10" i="6"/>
  <c r="G250" i="6" l="1"/>
  <c r="G299" i="6"/>
  <c r="C763" i="6" s="1"/>
  <c r="E763" i="6" s="1"/>
  <c r="G384" i="6"/>
  <c r="C764" i="6" s="1"/>
  <c r="E764" i="6" s="1"/>
  <c r="G477" i="6"/>
  <c r="C766" i="6" s="1"/>
  <c r="E766" i="6" s="1"/>
  <c r="G86" i="6"/>
  <c r="C761" i="6" s="1"/>
  <c r="G666" i="6"/>
  <c r="C768" i="6" s="1"/>
  <c r="E768" i="6" s="1"/>
  <c r="G754" i="6"/>
  <c r="G755" i="6" s="1"/>
  <c r="C769" i="6" s="1"/>
  <c r="E769" i="6" s="1"/>
  <c r="G435" i="6"/>
  <c r="C765" i="6" s="1"/>
  <c r="E765" i="6" s="1"/>
  <c r="G123" i="6"/>
  <c r="G196" i="6" s="1"/>
  <c r="C762" i="6" s="1"/>
  <c r="E762" i="6" s="1"/>
  <c r="G613" i="6"/>
  <c r="G495" i="6"/>
  <c r="G593" i="6"/>
  <c r="G601" i="6" s="1"/>
  <c r="C767" i="6" s="1"/>
  <c r="E767" i="6" s="1"/>
  <c r="G710" i="6"/>
  <c r="C770" i="6" l="1"/>
  <c r="E761" i="6"/>
  <c r="E770" i="6" s="1"/>
</calcChain>
</file>

<file path=xl/sharedStrings.xml><?xml version="1.0" encoding="utf-8"?>
<sst xmlns="http://schemas.openxmlformats.org/spreadsheetml/2006/main" count="1590" uniqueCount="730">
  <si>
    <t>TRAVAUX DE REHABILITATION DU CENTRE DE SANTE DE KILIBO</t>
  </si>
  <si>
    <t>POSTE 1: REHABILITATION DU DISPENSAIRE</t>
  </si>
  <si>
    <t>N°</t>
  </si>
  <si>
    <t>Désignation des ouvrages</t>
  </si>
  <si>
    <t>U</t>
  </si>
  <si>
    <t>I-</t>
  </si>
  <si>
    <t>TRAVAUX PRÉPARATOIRES</t>
  </si>
  <si>
    <t>m²</t>
  </si>
  <si>
    <t>Dépose soignée de:</t>
  </si>
  <si>
    <t>Couverture en tuile + charpente en bois y compris toutes sujétions</t>
  </si>
  <si>
    <t>Grillage anti-moustique</t>
  </si>
  <si>
    <t>Gouttières en PVC avec descente d'eau pluviale en tuyau PVC  de 100</t>
  </si>
  <si>
    <t>FF</t>
  </si>
  <si>
    <t>Cadre porte va et vient de la salle d'observation</t>
  </si>
  <si>
    <t>Porte métallique de la salle des soins de 0,80 x 2,10</t>
  </si>
  <si>
    <t>Décapage de carreaux sols et faïences dans les toilettes</t>
  </si>
  <si>
    <t>TOTAL I</t>
  </si>
  <si>
    <t>II-</t>
  </si>
  <si>
    <t>MAÇONNERIE – BÉTON</t>
  </si>
  <si>
    <t>Colmatage des fissures, des arrachements de bétons et d’enduits par endroit</t>
  </si>
  <si>
    <t>Reprise des marches d'escaliers en Béton</t>
  </si>
  <si>
    <t>Correction des murs de protection et regards de descentes d'eau pluviale et de visites</t>
  </si>
  <si>
    <t>Complément de marches de deux pas à la façade latérale gauche et d'un pas sur la façade principale</t>
  </si>
  <si>
    <r>
      <t>m</t>
    </r>
    <r>
      <rPr>
        <vertAlign val="superscript"/>
        <sz val="10"/>
        <rFont val="Times New Roman"/>
        <family val="1"/>
      </rPr>
      <t>3</t>
    </r>
  </si>
  <si>
    <t>Traitement de fissures sur la dalle d'entrée du dispensaire avec nettoyage du dessus</t>
  </si>
  <si>
    <t>Réalisation de rampe pour personne à mobilité réduite de 2m de largeur sur une pente de 5% avec garde corps en tube galvanisé de diamètre 60 mm y compris toutes sujétions</t>
  </si>
  <si>
    <t>Ens</t>
  </si>
  <si>
    <t>TOTAL II</t>
  </si>
  <si>
    <t>III-</t>
  </si>
  <si>
    <t>REVÊTEMENTS – ENDUITS</t>
  </si>
  <si>
    <t>Fourniture et pose de</t>
  </si>
  <si>
    <r>
      <t>m</t>
    </r>
    <r>
      <rPr>
        <vertAlign val="superscript"/>
        <sz val="10"/>
        <rFont val="Times New Roman"/>
        <family val="1"/>
      </rPr>
      <t>2</t>
    </r>
  </si>
  <si>
    <t xml:space="preserve">Carreaux faîence h=2,10 m 20 x 30 (joint serré) sur murs internes (Toilettes et en partie à la salle de soins et PEV). </t>
  </si>
  <si>
    <t>Plinthe assorties aux carreaux nouvellement posés</t>
  </si>
  <si>
    <t>ml</t>
  </si>
  <si>
    <t>Raccord de carreaux au sol à l'entrée de la salle de soins</t>
  </si>
  <si>
    <t>TOTAL III</t>
  </si>
  <si>
    <t>IV-</t>
  </si>
  <si>
    <t>MENUISERIE - BOIS - MÉTALLIQUE</t>
  </si>
  <si>
    <t xml:space="preserve">Porte métallique grillagé deux battants 1,6 x 1,7 m à l'entrée du hall </t>
  </si>
  <si>
    <t>Porte métalique deux battants 1,3 x 2,1 m plus serrure laperche y compris toutes sujétions</t>
  </si>
  <si>
    <t>Remplacement de la porte métallique de la salle de sions et PEV de 0,8 x 2,10 en porte métallique de 0,90 x 2,10</t>
  </si>
  <si>
    <t>Révision de fenêtres avec redressement des lames pour leur bon fonctionnement</t>
  </si>
  <si>
    <t>Fenêtres persienne métallique (180x120) sur cadre en métal y compris toutes sujetions</t>
  </si>
  <si>
    <t>Fenêtres persienne métallique (120x120) sur cadre en métal y compris toutes sujetions</t>
  </si>
  <si>
    <r>
      <t>Fenêtres persienne métallique (</t>
    </r>
    <r>
      <rPr>
        <sz val="10"/>
        <color rgb="FF000000"/>
        <rFont val="Times New Roman"/>
        <family val="1"/>
      </rPr>
      <t>60x60</t>
    </r>
    <r>
      <rPr>
        <sz val="10"/>
        <rFont val="Times New Roman"/>
        <family val="1"/>
      </rPr>
      <t>) sur cadre en métal y compris toutes sujetions</t>
    </r>
  </si>
  <si>
    <t>Remplacement de serrures des portes métalliques et isoplanes</t>
  </si>
  <si>
    <t>Fourniture et pose des grillages anti-moustiques</t>
  </si>
  <si>
    <r>
      <t>m</t>
    </r>
    <r>
      <rPr>
        <vertAlign val="superscript"/>
        <sz val="10"/>
        <color rgb="FF000000"/>
        <rFont val="Times New Roman"/>
        <family val="1"/>
      </rPr>
      <t>2</t>
    </r>
  </si>
  <si>
    <t>TOTAL V</t>
  </si>
  <si>
    <t>V-</t>
  </si>
  <si>
    <t>COUVERTURE ET CHARPENTE METALLIQUE</t>
  </si>
  <si>
    <t>Fourniture et pose de:</t>
  </si>
  <si>
    <t>Charpente en bois traité en carbonyle</t>
  </si>
  <si>
    <t>Couverture en bac aluminium de 7/10ème y compris toutes sujétions</t>
  </si>
  <si>
    <t xml:space="preserve">Lambrequin de 20 cm x 2,50 </t>
  </si>
  <si>
    <t>VI-</t>
  </si>
  <si>
    <t>ELECTRICITÉ</t>
  </si>
  <si>
    <t>Révision des installations électriques avec reprise de la filerie et remplacement des disjoncteurs du coffret, y compris toutes sujetions</t>
  </si>
  <si>
    <t>Interrupteur S - A</t>
  </si>
  <si>
    <t>Interrupteur D - A</t>
  </si>
  <si>
    <t>Interrupteur VV</t>
  </si>
  <si>
    <t>Prise de courant 2P+T</t>
  </si>
  <si>
    <t>Lampe Led AKT 5 W</t>
  </si>
  <si>
    <t>Lampe Led AKT 5 W étanche</t>
  </si>
  <si>
    <t>Applique sanitaire</t>
  </si>
  <si>
    <t>Brasseur d'air</t>
  </si>
  <si>
    <t>Sonnerie</t>
  </si>
  <si>
    <t>TOTAL VI</t>
  </si>
  <si>
    <t>VII-</t>
  </si>
  <si>
    <t>ASSAINISSEMENT</t>
  </si>
  <si>
    <t>Descente d'eau pluviale en PVC de 100</t>
  </si>
  <si>
    <t>Fourniture et pose de goutière tôle galvanisée y comprise toute sujetions</t>
  </si>
  <si>
    <t>Remplissage des murettes de protection avec du concassé 15/25 sur une épaisseur de 20 cm</t>
  </si>
  <si>
    <t>TOTAL VII</t>
  </si>
  <si>
    <t>VIII-</t>
  </si>
  <si>
    <t>PLOMBERIE</t>
  </si>
  <si>
    <t>Reprise de la tuyauterie d'évacuation y compris toutes sujétions de protection</t>
  </si>
  <si>
    <t>Nettoyage à l'acide de tous les appareils de plomberie existants</t>
  </si>
  <si>
    <t>Porte savon en porcelainne</t>
  </si>
  <si>
    <t xml:space="preserve">WC à l'anglaise </t>
  </si>
  <si>
    <t>Lavabo de 50 sur pied complet en porcelainne</t>
  </si>
  <si>
    <t>Douche complète</t>
  </si>
  <si>
    <t>Siphon de sol</t>
  </si>
  <si>
    <t>Porte papier hygiénique</t>
  </si>
  <si>
    <t>Porte serviette</t>
  </si>
  <si>
    <t>TOTAL VIII</t>
  </si>
  <si>
    <t>IX-</t>
  </si>
  <si>
    <t>PEINTURE</t>
  </si>
  <si>
    <t>Peinture à huile sur maçonnerie y compris le ravalement des surfaces et toutes sujetions H 1,80 m (Hall, circulation, salle de garde et terrasse)</t>
  </si>
  <si>
    <t>Peinture FOM sous plancher (dalle)</t>
  </si>
  <si>
    <t>Peinture FOM sur maçonnerie intérieure et extérieure</t>
  </si>
  <si>
    <t>Peinture à huile deux couches sur toute menuiserie (portes, fenêtres et lambrequin) y compris toutes sujetions</t>
  </si>
  <si>
    <t>TOTAL X</t>
  </si>
  <si>
    <t>TOTAL POSTE 1:  REHABILITATION DU DISPENSAIRE HT</t>
  </si>
  <si>
    <t>POSTE 2:  REHABILITATION DE LA MATERNITE EXISTANTE</t>
  </si>
  <si>
    <t>Implantation de l'extension de la salle d'hospitalisation</t>
  </si>
  <si>
    <t>Plafond en contre plaqué</t>
  </si>
  <si>
    <t>Portes en isoplane de 0,80 x 2,10 de la salle de consultation à la salle d'accouchement</t>
  </si>
  <si>
    <t>u</t>
  </si>
  <si>
    <t>Portes en isoplane de 0,70 x 2,10 de la salle de garde aux toilletes</t>
  </si>
  <si>
    <t>Murettes de protection et regards</t>
  </si>
  <si>
    <t>TERRASSEMENT (extension de la salle d'accouchement)</t>
  </si>
  <si>
    <t>Fouilles en rigole et en trous</t>
  </si>
  <si>
    <r>
      <t>m</t>
    </r>
    <r>
      <rPr>
        <vertAlign val="superscript"/>
        <sz val="10"/>
        <color rgb="FF000000"/>
        <rFont val="Times New Roman"/>
        <family val="1"/>
      </rPr>
      <t>3</t>
    </r>
  </si>
  <si>
    <t>Remblais provenant des fouilles</t>
  </si>
  <si>
    <t>Remblais en terre d'apport</t>
  </si>
  <si>
    <t>Colmatage des fissures, des arrachements de bétons et sur les marches de la terrasse arrière et de la façade principale</t>
  </si>
  <si>
    <t>Reprise des murettes de protection et regards de descentes d'eau pluviale et de visites de hauteur moyenne 0,50 m et largeur de 1,20 m au niveau des façades principale et postérieure et 0,80 m au niveau des façades latérales</t>
  </si>
  <si>
    <t>Béton de propreté dosé à 150 Kg/m3</t>
  </si>
  <si>
    <t>Gros béton dosé dosé à 250 Kg/m3 pour marches</t>
  </si>
  <si>
    <t>Béton armé dosé à 300Kg/m3 pour semelles isolées et filantes</t>
  </si>
  <si>
    <t>Béton armé dosé à 300Kg/m3 pour forme de dallage et rampe ép = 10 cm</t>
  </si>
  <si>
    <t>m3</t>
  </si>
  <si>
    <t>Béton armé dosé à 350Kg/m3 pour poteaux et chaînages</t>
  </si>
  <si>
    <t>Murs agglos pleins de 0,15m d'ép. pour sousbassement</t>
  </si>
  <si>
    <t>Murs en agglos creux de 0,15m d'ép. pour élévations</t>
  </si>
  <si>
    <t>Joint de dilatation en polystirène</t>
  </si>
  <si>
    <t xml:space="preserve">Carreaux faîence h=2,10 m 20 x 30 (joint serré) sur murs internes (Toilettes et salles d'hospitalisation). </t>
  </si>
  <si>
    <t>Enduits verticaux (intérieurs et extérieurs) au mortier de ciment</t>
  </si>
  <si>
    <t>TOTAL IV</t>
  </si>
  <si>
    <t>MENUISERIE - MÉTALLIQUE</t>
  </si>
  <si>
    <t>Porte métallique à un battant 70 cm x 210 cm sur cadre avec serrure vachette ou équivalent y compris toutes sujétions (Toilettes)</t>
  </si>
  <si>
    <t>Porte métallique deux battants 175 cm x 210 cm sur cadre avec serrure vachette ou équivalent y compris toutes sujétions (salle d'hospitalisation)</t>
  </si>
  <si>
    <r>
      <t>Fenêtres persiennes métalliques</t>
    </r>
    <r>
      <rPr>
        <sz val="10"/>
        <color rgb="FFFF0000"/>
        <rFont val="Times New Roman"/>
        <family val="1"/>
      </rPr>
      <t xml:space="preserve"> </t>
    </r>
    <r>
      <rPr>
        <sz val="10"/>
        <color theme="1"/>
        <rFont val="Times New Roman"/>
        <family val="1"/>
      </rPr>
      <t>(180x120)</t>
    </r>
    <r>
      <rPr>
        <sz val="10"/>
        <color rgb="FF000000"/>
        <rFont val="Times New Roman"/>
        <family val="1"/>
      </rPr>
      <t xml:space="preserve"> sur cadre en métal y compris toutes sujetions</t>
    </r>
  </si>
  <si>
    <r>
      <t>Fenêtres persiennes métalliques</t>
    </r>
    <r>
      <rPr>
        <sz val="10"/>
        <color rgb="FFFF0000"/>
        <rFont val="Times New Roman"/>
        <family val="1"/>
      </rPr>
      <t xml:space="preserve"> </t>
    </r>
    <r>
      <rPr>
        <sz val="10"/>
        <color theme="1"/>
        <rFont val="Times New Roman"/>
        <family val="1"/>
      </rPr>
      <t>(80x120)</t>
    </r>
    <r>
      <rPr>
        <sz val="10"/>
        <color rgb="FF000000"/>
        <rFont val="Times New Roman"/>
        <family val="1"/>
      </rPr>
      <t xml:space="preserve"> sur cadre en métal y compris toutes sujetions</t>
    </r>
  </si>
  <si>
    <t>Fenêtres persiennes métalliques (180x120) sur cadre en métal y compris toutes sujetions</t>
  </si>
  <si>
    <t>Fenêtres persiennes métalliques (120x120) sur cadre en métal y compris toutes sujetions</t>
  </si>
  <si>
    <t>Fenêtres persiennes métalliques (80x120) sur cadre en métal y compris toutes sujetions</t>
  </si>
  <si>
    <r>
      <t>Fenêtres persiennes métalliques (</t>
    </r>
    <r>
      <rPr>
        <sz val="10"/>
        <color rgb="FF000000"/>
        <rFont val="Times New Roman"/>
        <family val="1"/>
      </rPr>
      <t>60x60</t>
    </r>
    <r>
      <rPr>
        <sz val="10"/>
        <rFont val="Times New Roman"/>
        <family val="1"/>
      </rPr>
      <t>) sur cadre en métal y compris toutes sujetions</t>
    </r>
  </si>
  <si>
    <t>Faux plafond en contre plaquet multiplex de 6mm y compris renforcement du solivage y compris toutes sujetions</t>
  </si>
  <si>
    <t>Révision des installations électriques avec reprise de la filerie, et du coffret électrique, y compris toutes sujetions (+ FOURREAUTAGE FILERIE DE L'EXTENSION)</t>
  </si>
  <si>
    <t>Interrupteur S - A Va et Vient</t>
  </si>
  <si>
    <t>Interrupteur D - A Va et Vient</t>
  </si>
  <si>
    <t>Prise de courant</t>
  </si>
  <si>
    <t>Climatiseur 2 CV dans la salle d'accouchement</t>
  </si>
  <si>
    <t>Réalisation de fosse à déchet liquide</t>
  </si>
  <si>
    <t>Dépose des appareils sanitaires y compris toutes sujétions</t>
  </si>
  <si>
    <t>Vidoir en porcelainne avec raccordement (PVC 120MM) à la fosse y compris accesoires et toutes sujetions</t>
  </si>
  <si>
    <t>Evier à un bac en porcelaine</t>
  </si>
  <si>
    <t>Glace lavabo + tablette en porcelaine</t>
  </si>
  <si>
    <t>TOTAL IX</t>
  </si>
  <si>
    <t>X-</t>
  </si>
  <si>
    <t>Vernis sur faux plafond</t>
  </si>
  <si>
    <t>Peinture à huile deux couches sur toute menuiserie (portes, fenêtres…) y compris toutes sujetions</t>
  </si>
  <si>
    <t>TOTAL POSTE 2:  REHABILITATION DE LA MATERNITE EXISTANTE HT</t>
  </si>
  <si>
    <t xml:space="preserve">POSTE3:  REHABILITATION DE L'ANCIENNE MATERNITE EN BLOC ADMINISTRATIF ET LABORATOIRE </t>
  </si>
  <si>
    <t>TRAVAUX PREPARATOIRES</t>
  </si>
  <si>
    <t>101</t>
  </si>
  <si>
    <t xml:space="preserve">Décapage de la chape  </t>
  </si>
  <si>
    <t xml:space="preserve">Dépose de toutes les fenetres et portes </t>
  </si>
  <si>
    <t>Dépose de plafond</t>
  </si>
  <si>
    <t>Dépose de toiture avec charpente</t>
  </si>
  <si>
    <t xml:space="preserve">Total 1 </t>
  </si>
  <si>
    <t>201</t>
  </si>
  <si>
    <t>Fouilles en Rigole et en trou</t>
  </si>
  <si>
    <t>Remblai provenant des fouilles</t>
  </si>
  <si>
    <t>203</t>
  </si>
  <si>
    <t>Remblai en terre d'apport sous forme dallage</t>
  </si>
  <si>
    <t xml:space="preserve">Total 2 </t>
  </si>
  <si>
    <t>Maçonnerie – Béton</t>
  </si>
  <si>
    <t>301</t>
  </si>
  <si>
    <t>Béton armé dosé à 350 kg/m3 pour renforcer l'ossature du batiment, fondation, poteaux (20x20) ,chainages (20x20)</t>
  </si>
  <si>
    <t>302</t>
  </si>
  <si>
    <t>Béton armé dosé à 250 kg/m3 pour la forme dallage ep 10cm</t>
  </si>
  <si>
    <t>303</t>
  </si>
  <si>
    <t>Murs en élévation en agglomérés pleins de 10  d'épaisseur dosés à 300kg/m3 pour paillasses</t>
  </si>
  <si>
    <t>304</t>
  </si>
  <si>
    <t>Murs en élévation en agglomérés  creux de 15  d'épaisseur dosés à 300kg/m3 pour élever la hateur du bâtiment et cloison</t>
  </si>
  <si>
    <t>305</t>
  </si>
  <si>
    <t>Total 3</t>
  </si>
  <si>
    <t>Revêtements – Enduits</t>
  </si>
  <si>
    <t>401</t>
  </si>
  <si>
    <t>Reprise partielle des enduits verticaux intérieurs et exterieurs</t>
  </si>
  <si>
    <t>402</t>
  </si>
  <si>
    <t>Carreaux grès cérame 30x30 au sol y compris toutes sujétions</t>
  </si>
  <si>
    <t>403</t>
  </si>
  <si>
    <t>Carreaux anti dérapant 30x30 au sol des toilette y compris toutes sujétions</t>
  </si>
  <si>
    <t>404</t>
  </si>
  <si>
    <t>Total 4</t>
  </si>
  <si>
    <t>Menuiserie - Bois - Métallique - Aluminium</t>
  </si>
  <si>
    <t>Fourniture et pose de fenètres Alu Vitrées en verre antélio teintée + barreaudage anti effraction + Grillage anti moustique, y compris toutes sujétions</t>
  </si>
  <si>
    <t>501.1</t>
  </si>
  <si>
    <t>60/60 cm</t>
  </si>
  <si>
    <t>501.2</t>
  </si>
  <si>
    <t>80/60 cm</t>
  </si>
  <si>
    <t>501.3</t>
  </si>
  <si>
    <t>80/80 cm pour guichet</t>
  </si>
  <si>
    <t>501.4</t>
  </si>
  <si>
    <t>120/120 cm</t>
  </si>
  <si>
    <t>501.5</t>
  </si>
  <si>
    <t>130/120 cm</t>
  </si>
  <si>
    <t>501.6</t>
  </si>
  <si>
    <t>210/120 cm</t>
  </si>
  <si>
    <t>501.7</t>
  </si>
  <si>
    <t>220/120 cm</t>
  </si>
  <si>
    <t>501.8</t>
  </si>
  <si>
    <t>320/120 cm</t>
  </si>
  <si>
    <t>502.1</t>
  </si>
  <si>
    <t>70/210 cm</t>
  </si>
  <si>
    <t>502.2</t>
  </si>
  <si>
    <t>80/210 cm</t>
  </si>
  <si>
    <t>503.1</t>
  </si>
  <si>
    <t>130/220 cm</t>
  </si>
  <si>
    <t>503.2</t>
  </si>
  <si>
    <t>150/220 cm</t>
  </si>
  <si>
    <t>503.3</t>
  </si>
  <si>
    <t>165/220 cm</t>
  </si>
  <si>
    <t xml:space="preserve">Fourniture et pose de paillasse sur mur et centrale en Alu de hauteur 120 cm y compris toutes sujétions </t>
  </si>
  <si>
    <t>m2</t>
  </si>
  <si>
    <t>Fourniture et pose de porte métallique en grille anti éffraction en fer plat 20/8 et tube carré de 35 sur cadre en fer cornière de 40 plus cardenas au niveau de la caisse y compris toutes sujétions</t>
  </si>
  <si>
    <t>Fourniture et pose de grille anti éffraction en fer plat 20/8 et tube carré de 35 sur cadre en fer cornière de 40 au niveau de la fenêtre de la caisse y compris toutes sujétions</t>
  </si>
  <si>
    <t xml:space="preserve">Total 5       </t>
  </si>
  <si>
    <t>CHARPENTE - COUVERTURE</t>
  </si>
  <si>
    <t>601</t>
  </si>
  <si>
    <t>Charpente en bois d'ebène rouge traité au carbonyle y compris toutes sujétions</t>
  </si>
  <si>
    <t>602</t>
  </si>
  <si>
    <t>Fourniture et pose de Couverture en bac alu 7/10 y compris toutes sujétions</t>
  </si>
  <si>
    <t>603</t>
  </si>
  <si>
    <t>604</t>
  </si>
  <si>
    <t>ELECTRICITE</t>
  </si>
  <si>
    <t>Fourniture et pose de Brasseur d'air y compris le rhéostat de commande et toute sujetions</t>
  </si>
  <si>
    <t>Extincteur à poudre 6Kg ABC</t>
  </si>
  <si>
    <t>Coffret de distribution et les boites de jonction avec tableau diviseur</t>
  </si>
  <si>
    <t>Mise à la terre de l'ouvrage (ceinturage à fond de fouille et liaison équipotentielle en cuivre nu de section 50mm2 pour deux points différents y comprise toute sujetions</t>
  </si>
  <si>
    <t>Tuyauterie, Fourreautage, filerie (câble 3x1,5/3x2,5/3x04 mm²) avec raccordement à l'existant et toutes sujetions</t>
  </si>
  <si>
    <t>Fourniture et pose de climatiseur 1,5CV qualité Sharp ou équivalent y compris le dismatic et toutes sujétions</t>
  </si>
  <si>
    <t>Bloc autonome d'éclairage de sécurité (BAES) pour le balisage des circulations et sorties 45 lumens</t>
  </si>
  <si>
    <t>Fourniture et pose de climatiseur 2 CV qualité Sharp ou équivalent y compris le dismatic et toutes sujétions</t>
  </si>
  <si>
    <t>PLOMBERIE-SANITAIRE</t>
  </si>
  <si>
    <t>Fourniture et pose de :</t>
  </si>
  <si>
    <t>801</t>
  </si>
  <si>
    <t>WC à l'anglaise à chasse basse</t>
  </si>
  <si>
    <t>802</t>
  </si>
  <si>
    <t>Lavabo sur pied avec tablette en pocelaine pour le lavage des mains</t>
  </si>
  <si>
    <t>803</t>
  </si>
  <si>
    <t>804</t>
  </si>
  <si>
    <t>Siphon de sol Ф100</t>
  </si>
  <si>
    <t>805</t>
  </si>
  <si>
    <t>806</t>
  </si>
  <si>
    <t>807</t>
  </si>
  <si>
    <t>Porte savon</t>
  </si>
  <si>
    <t>808</t>
  </si>
  <si>
    <t>809</t>
  </si>
  <si>
    <t>810</t>
  </si>
  <si>
    <t>Evier à deux bacs en porcelaine pour paillasse au laboratoire</t>
  </si>
  <si>
    <t>811</t>
  </si>
  <si>
    <t>Regard de visite pour puisard en maçonnerie de 60x60 avec dallette y compris toutes sujétions</t>
  </si>
  <si>
    <t>812</t>
  </si>
  <si>
    <t>Tuyauterie d'alimentation et d'évacuation y  compris Raccordement à l'existant, la robinetterie et toutes sujetions</t>
  </si>
  <si>
    <t xml:space="preserve"> TOTAL 7 </t>
  </si>
  <si>
    <t>901</t>
  </si>
  <si>
    <t>Muret de protection sur 0,5m de largueur tout autour du bâtiment avec remblai en graviers 15/25 sur 15 cm d'épaissseur y compris toutes sujétions</t>
  </si>
  <si>
    <t>902</t>
  </si>
  <si>
    <t>Réalisation de puisard de diamètre 1,50m et de profondeur 5m</t>
  </si>
  <si>
    <t>903</t>
  </si>
  <si>
    <t>904</t>
  </si>
  <si>
    <t>Réalisation de fosse septique de 10 usagers</t>
  </si>
  <si>
    <t>905</t>
  </si>
  <si>
    <t>Réalisation de Regard de descente d'eaux pluviales en maçonnerie de 60x60 et remplir de gravier y comprises toutes sujétions</t>
  </si>
  <si>
    <t>906</t>
  </si>
  <si>
    <t>Fourniture et pose de goutière en tôle galvanisée y comprise toute sujetions</t>
  </si>
  <si>
    <t>907</t>
  </si>
  <si>
    <t>Descente d'eau pluviale</t>
  </si>
  <si>
    <t xml:space="preserve"> TOTAL 8 </t>
  </si>
  <si>
    <t>1001</t>
  </si>
  <si>
    <t>1002</t>
  </si>
  <si>
    <t>1003</t>
  </si>
  <si>
    <t>Peinture à eau  type foam sous plafond y  toutes sujetions</t>
  </si>
  <si>
    <t>1004</t>
  </si>
  <si>
    <t>Peinture glycérophtalique deux couches sur toute menuiserie métallique y comprise la préparation des surfaces et toutes sujetions</t>
  </si>
  <si>
    <t>1005</t>
  </si>
  <si>
    <t>TOTAL 10</t>
  </si>
  <si>
    <t>POSTE 4:  REHABILITATION DU LOGEMENT SAGE-FEMME</t>
  </si>
  <si>
    <t>Décapage total de la chape au sol y compris toutes sujétions (salon, chambres, couloir et cuisine)</t>
  </si>
  <si>
    <t>Couverture en tôle + charpente en bois y compris toutes sujétions</t>
  </si>
  <si>
    <t>plafond en contre plaqué</t>
  </si>
  <si>
    <t>Porte isoplane des toilettes 0,8 x 2,10</t>
  </si>
  <si>
    <t>Porte isoplane de la cuisine de 0,8 2,10</t>
  </si>
  <si>
    <t>Carreaux grès cérame 30x30 au sol aux endroits décapés  y compris toutes sujetions</t>
  </si>
  <si>
    <t xml:space="preserve">Carreaux faîence h=2,10 m 20 x 30 (joint serré) sur murs internes (Toilettes et cuisine). </t>
  </si>
  <si>
    <t>Porte métallique à panneau blindé  (20/10) double face à un battant 80 cm x 210 cm sur cadre avec serrure vachette ou équivalent y compris toutes sujétions (cuisine)</t>
  </si>
  <si>
    <t>Porte métallique à panneau blindé  (20/10) double face à un battant 70 cm x 210 cm sur cadre avec serrure vachette ou équivalent y compris toutes sujétions (toilette)</t>
  </si>
  <si>
    <t>Porte métallique sur cadre avec serrure y compris toutes sujétions (pour les placards)</t>
  </si>
  <si>
    <t>Révision des fenetres métalliques</t>
  </si>
  <si>
    <t>Fenêtres persienne métallique (250 x 120) sur cadre en métal y compris toutes sujetions</t>
  </si>
  <si>
    <r>
      <t>Fenêtres persienne métallique (</t>
    </r>
    <r>
      <rPr>
        <sz val="10"/>
        <color rgb="FF000000"/>
        <rFont val="Times New Roman"/>
        <family val="1"/>
      </rPr>
      <t>210 x120</t>
    </r>
    <r>
      <rPr>
        <sz val="10"/>
        <rFont val="Times New Roman"/>
        <family val="1"/>
      </rPr>
      <t>) sur cadre en métal y compris toutes sujetions</t>
    </r>
  </si>
  <si>
    <t>Fenêtres persienne métallique (180 x120) sur cadre en métal y compris toutes sujetions</t>
  </si>
  <si>
    <t>Fenêtres persienne métallique (70 x60) sur cadre en métal y compris toutes sujetions</t>
  </si>
  <si>
    <t>Fourniture et pose de porte métallique sous paillasse</t>
  </si>
  <si>
    <t>Révision des installations électriques avec reprise de la filerie, y compris toutes sujetions</t>
  </si>
  <si>
    <t>Sonnerie au portail</t>
  </si>
  <si>
    <t>Cloture aveugle de hauteur 1.8m avec poteaux raidisseurs tous les 3 m, enduits sur les 2 faces, peinture + portail de 3,5 m x 2,00 m et portillon de 1,2 m x 2,00 m y compris toutes sujétions</t>
  </si>
  <si>
    <t xml:space="preserve">Reprise de la tuyauterie d'évacuation y compris toutes sujétions de protection et complément pour WC </t>
  </si>
  <si>
    <t>Réalisation de fosse septique pour 10 usagers</t>
  </si>
  <si>
    <t>Réalisation de puisard de 1,5 m de diamètre; profondeur 2 m</t>
  </si>
  <si>
    <t>Regard de visite</t>
  </si>
  <si>
    <t>Tuyauterie d'alimentation en tuyau pression de 20</t>
  </si>
  <si>
    <t>Peinture à huile sur maçonnerie y compris le ravalement des surfaces et toutes sujetions H 1,80 m (Séjour, circulation, hall, chambres et terrasse)</t>
  </si>
  <si>
    <t>TOTAL POSTE 4:  REHABILITATION DU LOGEMENT SAGE-FEMME HT</t>
  </si>
  <si>
    <t xml:space="preserve">POSTE 5: REHABILITATION LOGEMENT INFIRMIER </t>
  </si>
  <si>
    <t>Travaux préparatoires</t>
  </si>
  <si>
    <t>Abattage et dessouchge d'arbres du regard de décantation à l'arrière cour</t>
  </si>
  <si>
    <t>Correction des murettes de protection tout autour du bâtiment avec remblai  en graviers 15/25 sur 15 cm y compris toutes sujétions</t>
  </si>
  <si>
    <t>Traitement des fissures et d'enduits sur maçonnerie</t>
  </si>
  <si>
    <t>Raccord de carreaux au niveau des marches</t>
  </si>
  <si>
    <t xml:space="preserve">Nettoyage des carreaux des toilettes </t>
  </si>
  <si>
    <t xml:space="preserve">Renforcement et mise en état  de toutes les portes et remplacement des serrures y compris toutes sujetions </t>
  </si>
  <si>
    <t>ens</t>
  </si>
  <si>
    <t>Révision des fenêtres naco avec remplacement des chassis défectueux et des lames cassées y compris toutes sujétions</t>
  </si>
  <si>
    <t>Fournitures et pose de grillages anti-moustiques sur les fenêtres y compris toutes sujections</t>
  </si>
  <si>
    <t>501</t>
  </si>
  <si>
    <t>Révision des installations électriques y compris toutes sujetions</t>
  </si>
  <si>
    <t xml:space="preserve">Interrupteur S - A </t>
  </si>
  <si>
    <t xml:space="preserve">Interrupteur D - A </t>
  </si>
  <si>
    <t>Va et Vient</t>
  </si>
  <si>
    <t>Fourniture et pose de Brasseur d'air SMC y compris le rhéostat de commande et toute sujetions</t>
  </si>
  <si>
    <t>Révision de la tuyauterie d'évacuation y compris toutes sujétions de protection</t>
  </si>
  <si>
    <t xml:space="preserve">Vidange et reprise de la finition de la fosse septique et du puisard </t>
  </si>
  <si>
    <t>701</t>
  </si>
  <si>
    <t>Peinture à huile sur maçonnerie (séjour, terrasse et couloir) y compris le ravalement des surfaces et toutes sujetions, H 2,10 m</t>
  </si>
  <si>
    <t>702</t>
  </si>
  <si>
    <t>703</t>
  </si>
  <si>
    <t>Application de peinture à FOM sur murs intérieur et extérieurs y comprise la préparation des surfaces et toutes sujetions</t>
  </si>
  <si>
    <t>704</t>
  </si>
  <si>
    <t>Peinture à huile deux couches sur toute menuiserie (portes, fenêtres…) y compris le ravalement des surfaces et toutes sujetions</t>
  </si>
  <si>
    <t>705</t>
  </si>
  <si>
    <t>Peinture Gold sur bandeau (accrotère)</t>
  </si>
  <si>
    <t>Assainissement</t>
  </si>
  <si>
    <t>TOTAL POSTE 5: REHABILITATION LOGEMENT INFIRMIER HT</t>
  </si>
  <si>
    <t>POSTE 6:  REFECTION DE LA PAILLOTTE ET ENTRETIEN DE LA FACADE PRINCIPALE DE LA CLOTURE + VRD</t>
  </si>
  <si>
    <t>QTE</t>
  </si>
  <si>
    <t>REFECTION DE LA PAILLOTE</t>
  </si>
  <si>
    <t>Peinture FOM aux murs</t>
  </si>
  <si>
    <t>Peinture à huile au mur sur une hauteur de 1,5m</t>
  </si>
  <si>
    <t>Fourniture et pose de brasseur SMC avec réhosta y compris toutes sujétions</t>
  </si>
  <si>
    <t>Fourniture et pose de lampe Led AKT de 5W avec douille y compris toutes sujétions</t>
  </si>
  <si>
    <t>ENTRETIEN DE LA CLOTURE</t>
  </si>
  <si>
    <t>Complément de l'ampérage du compteur SBEE à 60 A et déplacement dans le local TGBT avec réalisation de regard de liaison  y compris toutes sujétions</t>
  </si>
  <si>
    <t>Fourreautage, filerie pour la clôture avec raccordement à l'existant et toutes sujetions</t>
  </si>
  <si>
    <t xml:space="preserve">Reprise de peinture à huile sur les deux faces du portail et du portillon de la clôture </t>
  </si>
  <si>
    <t>ASSAINISSEMENT VRD ET TRAVAUX DIVERS</t>
  </si>
  <si>
    <t>Levé topographique avec les courbes de niveaux</t>
  </si>
  <si>
    <t xml:space="preserve">Nettoyage, abattage et dessoussage d'arbres </t>
  </si>
  <si>
    <r>
      <t>Caniveaux de 100x100 cm avec dallettes amovibles (le tout en béton armé dosé à 350 kg/m</t>
    </r>
    <r>
      <rPr>
        <vertAlign val="superscript"/>
        <sz val="10"/>
        <rFont val="Times New Roman"/>
        <family val="1"/>
      </rPr>
      <t>3</t>
    </r>
    <r>
      <rPr>
        <sz val="10"/>
        <rFont val="Times New Roman"/>
        <family val="1"/>
      </rPr>
      <t>) y compris raccordement et evacuation vers les chutes d’eau</t>
    </r>
  </si>
  <si>
    <t>Réalisation d'une passerelle sur une lageur de 1,5m pour relier les Infrastructures sanitaires entre elles</t>
  </si>
  <si>
    <t>Cuisine accompagnants de dim : 6 m x 3,10 m</t>
  </si>
  <si>
    <t>Module de latrines - douche de dim. : 6,95 x 1,73 m</t>
  </si>
  <si>
    <t>Citerne hors sol N° 1 de 5,15 m x 3,30 m</t>
  </si>
  <si>
    <t>Citerne hors sol N° 2 de 2,25 m x 1,95 m</t>
  </si>
  <si>
    <t>Citerne hors sol N° 3 de 5,15 m x 3,30 m</t>
  </si>
  <si>
    <t xml:space="preserve"> TOTAL POSTE 6:  REFECTION DE LA PAILLOTTE ET ENTRETIEN DE LA FACADE PRINCIPALE DE LA CLOTURE + VRD HT</t>
  </si>
  <si>
    <t>1.01</t>
  </si>
  <si>
    <t>Débrouissaillage, déssouchage et décapage</t>
  </si>
  <si>
    <t>1.02</t>
  </si>
  <si>
    <t>Implantation</t>
  </si>
  <si>
    <t>1.03</t>
  </si>
  <si>
    <t>Etudes géotechniques + calcul de structures</t>
  </si>
  <si>
    <t>TERRASSEMENTS</t>
  </si>
  <si>
    <t>2.01</t>
  </si>
  <si>
    <t xml:space="preserve"> Fouilles en trous</t>
  </si>
  <si>
    <t>2.02</t>
  </si>
  <si>
    <t xml:space="preserve"> Fouilles en rigoles</t>
  </si>
  <si>
    <t>2.03</t>
  </si>
  <si>
    <t>Remblais provenant des déblais</t>
  </si>
  <si>
    <t>2.04</t>
  </si>
  <si>
    <t>Remblais d'apport</t>
  </si>
  <si>
    <t>GROS ŒUVRE</t>
  </si>
  <si>
    <t>3.01</t>
  </si>
  <si>
    <t>3.02</t>
  </si>
  <si>
    <t>Béton armé dosé à 300Kg/m3 pour semelles isolées</t>
  </si>
  <si>
    <t>3.04</t>
  </si>
  <si>
    <t>Béton armé dosé à 300Kg/m3 pour semelles filante</t>
  </si>
  <si>
    <t>3.05</t>
  </si>
  <si>
    <t>3.08</t>
  </si>
  <si>
    <t xml:space="preserve">Béton armé dosé à 350Kg/m3 pour poteaux </t>
  </si>
  <si>
    <t>3.10</t>
  </si>
  <si>
    <t>Béton armé dosé à 350Kg/m3 pour chaînages ( bas et haut )</t>
  </si>
  <si>
    <t>Plancher à corps creux (15+5)</t>
  </si>
  <si>
    <t xml:space="preserve">Enduits horizontaux au mortier de ciment </t>
  </si>
  <si>
    <t>Béton  dosé à 200 Kg/m3 pour forme de pente</t>
  </si>
  <si>
    <t xml:space="preserve">Béton armé dosé à 350Kg/m3 pour accrotère </t>
  </si>
  <si>
    <t>CHARPENTE -COUVERTURE -PLAFOND</t>
  </si>
  <si>
    <t>4.01</t>
  </si>
  <si>
    <t>4.02</t>
  </si>
  <si>
    <t>4.03</t>
  </si>
  <si>
    <t>4.04</t>
  </si>
  <si>
    <t>4.05</t>
  </si>
  <si>
    <t>REVETEMENTS DURS: SOLS ET MURS + ETANCHEITE</t>
  </si>
  <si>
    <t>5.01</t>
  </si>
  <si>
    <t>5.02</t>
  </si>
  <si>
    <t>5.03</t>
  </si>
  <si>
    <t>5.04</t>
  </si>
  <si>
    <t>Etancheité multicouche de type PARAFOR SOLO de SIPLAST</t>
  </si>
  <si>
    <t>Relevé d'étancheité de SIPLAST</t>
  </si>
  <si>
    <t>MENUISERIE - BOIS - ALU VITREE -  METALLIQUE</t>
  </si>
  <si>
    <t>6.01</t>
  </si>
  <si>
    <t>6.02</t>
  </si>
  <si>
    <t>6.04</t>
  </si>
  <si>
    <t>Fourniture et pose de portes métalliques pleines sur cadre métalliques, y compris les accessoires de pose et la serrure de premier choix de marque LAPERCHE ou similaire</t>
  </si>
  <si>
    <t>6.05</t>
  </si>
  <si>
    <t xml:space="preserve"> PMP1 90 /220</t>
  </si>
  <si>
    <t>6.06</t>
  </si>
  <si>
    <t>Fourniture et pose de fenètres Chassis Naco sur cadres métalliques + barreaudage anti effraction + Grillage anti moustique, y compris toutes sujétions</t>
  </si>
  <si>
    <t>FCN + GMA9 120/120</t>
  </si>
  <si>
    <t>FCN + GMA11 180/120</t>
  </si>
  <si>
    <t>FCN + GMA13 60/60</t>
  </si>
  <si>
    <t>VII</t>
  </si>
  <si>
    <t>DISTRIBUTION EAU FROIDE (Alimentation)</t>
  </si>
  <si>
    <t>7.01</t>
  </si>
  <si>
    <t>Fourniture et pose des conduites PVC pression PN 16  de diamètre 25 et 32 mm, accessoires de raccordement y compris toutes sujétions</t>
  </si>
  <si>
    <t>7.03</t>
  </si>
  <si>
    <t>ÉVACUATION  EU/EV/EP</t>
  </si>
  <si>
    <t>Fourniture et pose des conduites d'évacuation PVC de diamètre 40; 50; 63 et 100 mm, accessoires de raccordement y compris toutes sujétions</t>
  </si>
  <si>
    <t>7.08</t>
  </si>
  <si>
    <t>Regard EP</t>
  </si>
  <si>
    <t>Fosse septique de 10 usagers</t>
  </si>
  <si>
    <t>7.10</t>
  </si>
  <si>
    <t>Puisard de 2 m de diamètre et 5 m de profondeur</t>
  </si>
  <si>
    <t>7.11</t>
  </si>
  <si>
    <t>regard EU</t>
  </si>
  <si>
    <t>7.12</t>
  </si>
  <si>
    <t>EQUIPEMENTS SANITAIRES</t>
  </si>
  <si>
    <t xml:space="preserve">WC standard avec réservoir attenant Complet </t>
  </si>
  <si>
    <t>7.13</t>
  </si>
  <si>
    <t>Lavabo simple avec  robinet</t>
  </si>
  <si>
    <t>7.14</t>
  </si>
  <si>
    <t xml:space="preserve">Siphon de sol </t>
  </si>
  <si>
    <t>7.15</t>
  </si>
  <si>
    <t xml:space="preserve">Colonne de douche complet </t>
  </si>
  <si>
    <t>7.16</t>
  </si>
  <si>
    <t xml:space="preserve">Evier à deux bac en porcelaine avec robinet et table  </t>
  </si>
  <si>
    <t>ACCESSOIRES SANITAIRES</t>
  </si>
  <si>
    <t xml:space="preserve">Porte-papier hygiénique  </t>
  </si>
  <si>
    <t>Miroir</t>
  </si>
  <si>
    <t>VANNES</t>
  </si>
  <si>
    <t xml:space="preserve">Robinet de puisage </t>
  </si>
  <si>
    <t xml:space="preserve">Robinet d'arrêt DN 15 </t>
  </si>
  <si>
    <t>ALIMENTATION</t>
  </si>
  <si>
    <t>8.01</t>
  </si>
  <si>
    <t>Fourreautage en conduit TPC diamètre 100 entre chacun des tableaux divisionnaires et le regard de tirage au pied du bâtiment pour assurer le passage du câble d'amenée de l'énergie aux tableaux électriques</t>
  </si>
  <si>
    <t>PROTECTION ET REPARTITION</t>
  </si>
  <si>
    <t>8.02</t>
  </si>
  <si>
    <t>Réalisation de la prise de terre (ceinturage à fond de fouille par câble cuivre nu de section minimale 29 mm² renforcé par des piquets de terre cuivre); valeur de la prise de terre doit être inférieure à 3 (trois)  ohms y compris réalisation de la liaison équipotentielle  avec les prises de terre de masse dans le voisinage</t>
  </si>
  <si>
    <t>8.03</t>
  </si>
  <si>
    <t xml:space="preserve">Fourniture, pose et raccordement des circuits électriques </t>
  </si>
  <si>
    <t>8.04</t>
  </si>
  <si>
    <t>Fourreautage et filerie par câble 3x1,5; 3x2,5 et 3x4mm² sous conduit encastré avec acessoire de pose et de raccordement y compris toutes sujétions</t>
  </si>
  <si>
    <t>Fourniture et pose des appareils et appareillages</t>
  </si>
  <si>
    <t>8.12</t>
  </si>
  <si>
    <t>Interrupteur simple allumage (SA)</t>
  </si>
  <si>
    <t>Interrupteur simple allumage (SA) étanche</t>
  </si>
  <si>
    <t>8.14</t>
  </si>
  <si>
    <t>Interrupteur va et vient étanche (VV)</t>
  </si>
  <si>
    <t>8.15</t>
  </si>
  <si>
    <t>Interrupteur double va et vient  (DVV)</t>
  </si>
  <si>
    <t xml:space="preserve">Plafonnier rond led de 10W </t>
  </si>
  <si>
    <t>Appplique sanitaire</t>
  </si>
  <si>
    <t>Brasseur d'air pour minimum trois vitesses contrôlées à partir de son rhéostat</t>
  </si>
  <si>
    <t>AMENAGEMENT EXTERIEUR ET ASSAINISSEMENT</t>
  </si>
  <si>
    <t>9.01</t>
  </si>
  <si>
    <t>Murette de protection tout autour du bâtiment avec remblai en latérite + gravier y compris toutes sujétions</t>
  </si>
  <si>
    <t>9.02</t>
  </si>
  <si>
    <t>Fourniture et mise en œuvre de la terre végétale dans les bacs à fleur</t>
  </si>
  <si>
    <t>9.03</t>
  </si>
  <si>
    <t>Fourniture et mise à la terre de plants</t>
  </si>
  <si>
    <t>9.04</t>
  </si>
  <si>
    <t>PEINTURE-BADIGEON</t>
  </si>
  <si>
    <t>10.01</t>
  </si>
  <si>
    <t>10.02</t>
  </si>
  <si>
    <t xml:space="preserve">Peinture Vinilique à eau sur murs </t>
  </si>
  <si>
    <t>10.03</t>
  </si>
  <si>
    <t xml:space="preserve">Peinture Vinilique à eau sur faux plafond, sous face dalle  et auvents </t>
  </si>
  <si>
    <t>10.04</t>
  </si>
  <si>
    <t>Peinture Glycérophtalitique à huile sur boiseries et métalleries</t>
  </si>
  <si>
    <t>TOTAL POSTE 7: CONSTRUCTION DE LOGEMENT POUR MEDECIN HT</t>
  </si>
  <si>
    <t xml:space="preserve">POSTE 8: RÉHABILITATION DE L'ANCIEN DISPENSAIRE EN LOCAL DES ACCOMPAGNANTS </t>
  </si>
  <si>
    <t>1.00</t>
  </si>
  <si>
    <t xml:space="preserve">TRAVAUX PREPARATOIRES - TERRASSEMENTS </t>
  </si>
  <si>
    <t xml:space="preserve">Porte </t>
  </si>
  <si>
    <t>Fenêtre</t>
  </si>
  <si>
    <t>1.04</t>
  </si>
  <si>
    <t>Couverture et la charpente</t>
  </si>
  <si>
    <t>1.05</t>
  </si>
  <si>
    <t xml:space="preserve">Décapage de la charpe </t>
  </si>
  <si>
    <t>Traitement des fissures sur la maçonnerie et les arrachement de béton</t>
  </si>
  <si>
    <t xml:space="preserve">Réalisation d'une aire de lavage tout fini de L: 500 cm, l: 300 cm avec réceptacle plus tuyauterie et installation de cinq points d'eau (robinet de puisage) et un puisage en hauteur; y compris l'électricité et  carreaux au sol type grès cérame anti dérapant sur l'aire de lavage conformément au plan  </t>
  </si>
  <si>
    <t xml:space="preserve">Réalisation d'une aire de sécharge L: 500 cm, l: 300 cm plus séchoire en tuyau galvanisé de 100 mm et corde conformément au plan  </t>
  </si>
  <si>
    <t>3.00</t>
  </si>
  <si>
    <t>Fourniture et pose de fenètres sur cadres métalliques persienné + Grillage anti moustique, y compris toutes sujétions</t>
  </si>
  <si>
    <t>130/140</t>
  </si>
  <si>
    <t>Fourniture et pose de portes métalliques pleines sur cadre métalliques avec imposte, y compris les accessoires de pose et la serrure de premier choix de marque LAPERCHE ou similaire</t>
  </si>
  <si>
    <t>4.00</t>
  </si>
  <si>
    <t>REVETEMENTS DURS: SOLS ET MURS</t>
  </si>
  <si>
    <t xml:space="preserve"> Carreaux au sol type grès cérame y compris terrasse et marche</t>
  </si>
  <si>
    <t>Réglette Led AKT 8W + douille</t>
  </si>
  <si>
    <t>Réglette Led AKT étanche 8 W + douille</t>
  </si>
  <si>
    <t>Interrupteur simple allumage</t>
  </si>
  <si>
    <t>Interrupteur double allumage</t>
  </si>
  <si>
    <t>Interrupteur Va - et - Vient</t>
  </si>
  <si>
    <t>Prise courant+terre</t>
  </si>
  <si>
    <t>Mise à la terre</t>
  </si>
  <si>
    <t>Tuyauterie, Filerie et divers</t>
  </si>
  <si>
    <t>Raccordement du bâtiment à une source d'énergie électrique</t>
  </si>
  <si>
    <t xml:space="preserve">Regard de descente d'eau pluviale </t>
  </si>
  <si>
    <t xml:space="preserve">Peinture Vinylique à eau sur murs </t>
  </si>
  <si>
    <t>Peinture Glycérophtalique à huile sur boiseries et métalleries</t>
  </si>
  <si>
    <t>COUVERTURE CHARPENTE</t>
  </si>
  <si>
    <t xml:space="preserve"> </t>
  </si>
  <si>
    <t>Couverture en bac aluminium de 7/10 y compris toutes sujetion</t>
  </si>
  <si>
    <t xml:space="preserve">Lambrequin de 20x2,5 cm </t>
  </si>
  <si>
    <t>Charpente en bois traitée au carbonyle</t>
  </si>
  <si>
    <t>Faux plafond en compte plaqué multiplex de 6mm y compris renforcement du solivage et toutes sujétions</t>
  </si>
  <si>
    <t>TOTAL POSTE 8: AMENAGEMENT DU LOCAL DES ACCOMPAGNANTS HT</t>
  </si>
  <si>
    <t>POSTE 9: BLOC DE TOILETTES  (DEUX DOUCHES + LATRINES)</t>
  </si>
  <si>
    <t>LOCAL TOILETTES</t>
  </si>
  <si>
    <t xml:space="preserve">Implantation  </t>
  </si>
  <si>
    <r>
      <t>m</t>
    </r>
    <r>
      <rPr>
        <vertAlign val="superscript"/>
        <sz val="10"/>
        <color theme="1"/>
        <rFont val="Times New Roman"/>
        <family val="1"/>
      </rPr>
      <t>2</t>
    </r>
  </si>
  <si>
    <t xml:space="preserve"> Fouilles en trous pour semelles isolées</t>
  </si>
  <si>
    <r>
      <t>m</t>
    </r>
    <r>
      <rPr>
        <vertAlign val="superscript"/>
        <sz val="10"/>
        <color theme="1"/>
        <rFont val="Times New Roman"/>
        <family val="1"/>
      </rPr>
      <t>3</t>
    </r>
  </si>
  <si>
    <t>2.00</t>
  </si>
  <si>
    <t>2.05</t>
  </si>
  <si>
    <t>2.06</t>
  </si>
  <si>
    <t xml:space="preserve">Béton armé dosé à 350Kg/m3 pour poutres </t>
  </si>
  <si>
    <t>2.07</t>
  </si>
  <si>
    <t>2.08</t>
  </si>
  <si>
    <t>2.09</t>
  </si>
  <si>
    <t>2.10</t>
  </si>
  <si>
    <t>2.11</t>
  </si>
  <si>
    <t>2.13</t>
  </si>
  <si>
    <t>2.14</t>
  </si>
  <si>
    <t>Enduits verticaux au mortier de ciment enrichi au sikalatex</t>
  </si>
  <si>
    <t>2.15</t>
  </si>
  <si>
    <t>2.16</t>
  </si>
  <si>
    <t>2.17</t>
  </si>
  <si>
    <t xml:space="preserve"> Carreaux au sol type grès cérame anti dérapant sur sols des toilettes </t>
  </si>
  <si>
    <t>Carreaux en faïence aux murs de toilettes  ( Haut=2,10m )</t>
  </si>
  <si>
    <t>5.00</t>
  </si>
  <si>
    <t>ETANCHEITE</t>
  </si>
  <si>
    <t>6.00</t>
  </si>
  <si>
    <t>DISTRIBUTION EAU FROIDE</t>
  </si>
  <si>
    <t>6.01.1</t>
  </si>
  <si>
    <t>Évacuation EU/EV</t>
  </si>
  <si>
    <t>6.02.1</t>
  </si>
  <si>
    <t>PVC 100</t>
  </si>
  <si>
    <t>6.02.2</t>
  </si>
  <si>
    <t>PVC 63</t>
  </si>
  <si>
    <t>6.03</t>
  </si>
  <si>
    <t>Evacuation EP</t>
  </si>
  <si>
    <t>6.03.1</t>
  </si>
  <si>
    <t>PVCØ 100</t>
  </si>
  <si>
    <t>6.03.2</t>
  </si>
  <si>
    <t>Fosse septique</t>
  </si>
  <si>
    <t>6.04.1</t>
  </si>
  <si>
    <t>Fosse septique de 20 usagers</t>
  </si>
  <si>
    <t>6.04.2</t>
  </si>
  <si>
    <t>Puisard de 3 m de diamètre et 5 m de profondeur</t>
  </si>
  <si>
    <t>6.04.3</t>
  </si>
  <si>
    <t>Equipement sanitaire</t>
  </si>
  <si>
    <t>6.05.1</t>
  </si>
  <si>
    <t xml:space="preserve">WC à l'anglaise Complet </t>
  </si>
  <si>
    <t>6.05.2</t>
  </si>
  <si>
    <t>6.05.3</t>
  </si>
  <si>
    <t>6.05.4</t>
  </si>
  <si>
    <t xml:space="preserve">Accessoires sanitaires </t>
  </si>
  <si>
    <t>6.06.1</t>
  </si>
  <si>
    <t>6.06.2</t>
  </si>
  <si>
    <t>6.06.3</t>
  </si>
  <si>
    <t>6.06.4</t>
  </si>
  <si>
    <t>Barre d'appui des toilettes en acier inoxydable pour personne à mobilité réduite (60 x 75 cm)</t>
  </si>
  <si>
    <t>6.07</t>
  </si>
  <si>
    <t xml:space="preserve">Vannes </t>
  </si>
  <si>
    <t>6.07.1</t>
  </si>
  <si>
    <t>6.07.2</t>
  </si>
  <si>
    <t>7.00</t>
  </si>
  <si>
    <t>8.00</t>
  </si>
  <si>
    <t>Peinture Glycérophtalitique à huile sur murs extérieurs à 1,8 m de hauteur</t>
  </si>
  <si>
    <t>8.05</t>
  </si>
  <si>
    <t>8.06</t>
  </si>
  <si>
    <t>TOTAL POSTE 9: BLOC DE TOILETTES  (DEUX DOUCHES + LATRINES) HT</t>
  </si>
  <si>
    <t>RECAPITULATIF DES TRAVAUX AU CS KILIBO</t>
  </si>
  <si>
    <t>DÉSIGNATION DES TRAVAUX</t>
  </si>
  <si>
    <t>I</t>
  </si>
  <si>
    <t xml:space="preserve"> POSTE 1: REHABILITATION DU DISPENSAIRE</t>
  </si>
  <si>
    <t>II</t>
  </si>
  <si>
    <t>III</t>
  </si>
  <si>
    <t>IV</t>
  </si>
  <si>
    <t>V</t>
  </si>
  <si>
    <t>VI</t>
  </si>
  <si>
    <t xml:space="preserve">POSTE 7: CONSTRUCTION DE LOGEMENT POUR MEDECIN </t>
  </si>
  <si>
    <t>VIII</t>
  </si>
  <si>
    <t xml:space="preserve">POSTE 8: AMENAGEMENT DU LOCAL DES ACCOMPAGNANTS </t>
  </si>
  <si>
    <t>IX</t>
  </si>
  <si>
    <t>MONTANT GENERAL DES TRAVAUX AU CS KILIBO (HT)</t>
  </si>
  <si>
    <t>Béton armé dosé à 300Kg/m3 pour fondation (semelles isolées, filante)</t>
  </si>
  <si>
    <t>Béton armé dosé à 350Kg/m3 pour poteaux, chainages (bas, allège, linteau, haut)</t>
  </si>
  <si>
    <t>Béton armé dosé à 350Kg/m3 pour paillasse</t>
  </si>
  <si>
    <t>Murs agglos pleins de 0,10m d'ép. pour placard</t>
  </si>
  <si>
    <t>Enduits verticaux (intérieurs et extérieurs) et finition au mortier de ciment</t>
  </si>
  <si>
    <t>Fourniture et pose de la charpente en bois traité au carbonyle</t>
  </si>
  <si>
    <t>Fourniture et pose de faîtière en bac alu de 7/10è y compris toutes sujétions</t>
  </si>
  <si>
    <t>Fourniture et pose de couverture en  bac alu de 7/10è y compris toutes sujétions</t>
  </si>
  <si>
    <t>Fourniture et pose de bardage (Lambrequin de largeur 22 cm) en bois avec hainure y compris toutes sujétions</t>
  </si>
  <si>
    <t>Fourniture et pose de plafond en contrre plaqué de 6 mm d'épaisseur</t>
  </si>
  <si>
    <t>Carreaux en faïence aux murs de toilettes  et autres  (Haut=2,20m )</t>
  </si>
  <si>
    <t xml:space="preserve"> PMP1 150 /220</t>
  </si>
  <si>
    <t xml:space="preserve"> PMP1 80 /220</t>
  </si>
  <si>
    <t xml:space="preserve"> PMP1 70 /220</t>
  </si>
  <si>
    <t xml:space="preserve"> PMP1 200 /220 (Placards)</t>
  </si>
  <si>
    <t>FCN + GMA13 120/60</t>
  </si>
  <si>
    <t xml:space="preserve">Lampe LED AKT 5 W </t>
  </si>
  <si>
    <t>Applique tête de lit 3 W</t>
  </si>
  <si>
    <t>Prise de courant  2P + T / 16A</t>
  </si>
  <si>
    <t>Climatiseur 1,5 CH</t>
  </si>
  <si>
    <t>Construction de regard EP 60x60x60</t>
  </si>
  <si>
    <t>Peinture Glycérophtalitique à huile sur menuiserie métallique et lambrequin</t>
  </si>
  <si>
    <t>Peinture Glycérophtalitique à huile sur maçonerie à une hauteur de 180 cm par rapport au niveau forme de dallage</t>
  </si>
  <si>
    <t>Grillage anti-moustique avec cadre</t>
  </si>
  <si>
    <t>Carreaux grès anti dérapant 30x30 au sol des toilettes, y compris toutes sujetions</t>
  </si>
  <si>
    <t>COUVERTURE ET CHARPENTE EN BOIS</t>
  </si>
  <si>
    <t xml:space="preserve">Des appareils sanitaires </t>
  </si>
  <si>
    <t xml:space="preserve">Idendification du bâtiment </t>
  </si>
  <si>
    <t>Démolition de:</t>
  </si>
  <si>
    <t>Marches d'escaliers devant les salles d'hospitalisation</t>
  </si>
  <si>
    <t>Carreaux grès cérame 30x30 au sol aux endroits décapés (salle de garde, salle d'hospitalisation, SAS de la dilatation et toilettes) y compris toutes sujetions</t>
  </si>
  <si>
    <t>Plinthe assorties aux carreaux dans le SAS de la salle de dilatation et à la salle de garde</t>
  </si>
  <si>
    <t>Porte aluminium avec vitre dépoli un battant 80 cm x 210 cm sur cadre avec serrure vachette ou équivalent y compris toutes sujétions (salle d'accouchement)</t>
  </si>
  <si>
    <t>Porte aluminium avec vitre dépoli à double battant 180 cm x 210 cm sur cadre va et vient y compris toutes sujétions (salle d'accouchement)</t>
  </si>
  <si>
    <t xml:space="preserve">Fenêtre baie vitrée coulissante (180*120cm)  en aluminium avec verre dépoli au niveau de la salle d'accouchement + Grille anti effraction et grillage anti moustique  y compris toutes sujétions </t>
  </si>
  <si>
    <t>Vidoir en porcelaine avec raccordement (PVC 120MM) à la fosse y compris accesoires et toutes sujetions</t>
  </si>
  <si>
    <t>Démolition de mur</t>
  </si>
  <si>
    <t>Carreaux faïence blanc 20x30 (joint serré) sur murs internes des pièces agrandies (h=2,10m) et paillasse dans les salles de consultation, manipulation 1 et 2 et prélèvement et toilettes</t>
  </si>
  <si>
    <t>Fourniture et pose de porte deux battants Alu Vitrées en verre dépoli + barreaudage anti effraction avec serrure vachette ou Laperche ou de qualité équivalente ou supérieure y compris toutes sujétions</t>
  </si>
  <si>
    <t>Fourniture et pose de porte un battant Alu Vitrées en verre dépoli + barreaudage anti effraction avec serrure vachette ou Laperche  ou de qualité équivalente ou supérieure  y compris toutes sujétions</t>
  </si>
  <si>
    <t>Fourniture et pose de porte placard sous paillasse en Alu avec serrure vachette ou Laperche ou de qualité équivalente ou supérieure y compris toutes sujétions</t>
  </si>
  <si>
    <t>fourniture et pose de placard de 100 X 250cm  pour verstiaire avec porte et des étagères en alu y compris toutes sujétions</t>
  </si>
  <si>
    <t>Peinture à eau type foam sur maçonnerie y compris toutes sujetions</t>
  </si>
  <si>
    <t>Peinture a huile sur maçonnerie sur une hauteur de 180 cm comprise la préparation des surfaces et toutes sujetions</t>
  </si>
  <si>
    <t>Nettoyage  de la dalle avec pose de crépine et de gargouille  y compris toutes sujétions</t>
  </si>
  <si>
    <t>Application de peinture à FOM au plancher y comprise la préparation des surfaces et toutes sujetions</t>
  </si>
  <si>
    <t>Construction de la guérite de dimension interne 1,5 x 1,5 m avec toiture en dalle et accrotère plus une porte de 0,8x2,1 et trois fenêtres de 0,8x1,2 plus un comptoir y compris toutes sujétion</t>
  </si>
  <si>
    <t>Construction d'un Local TGBT de dimension interne 3 x1,5 m avec toiture en dalle et accrotère, plus une porte de 0,9x2,1 m y compris toutes sujétions</t>
  </si>
  <si>
    <t>Raccordement sous conduit de tous les Bâtiments au local TGBT avec câble U1000 avec armoire de distribution conformément au schéma unifilaire y compris toutes sujétions</t>
  </si>
  <si>
    <t>Correction du portail de la façade principale de la clôture de 4 m x 2 m avec cadre en tube metallique</t>
  </si>
  <si>
    <t>Reprise de la rampe d'accès en béton armé dosé à 300 kg/m3</t>
  </si>
  <si>
    <t xml:space="preserve">Traitement de fissures sur les murs de la clôture  </t>
  </si>
  <si>
    <t xml:space="preserve">Traitement de la surface, enduit tyrolien teinté dans la masse sur les deux faces de la face principale des murs de la clôture </t>
  </si>
  <si>
    <t>Réparation et repositionnement de l'enseigne métallique + inscription</t>
  </si>
  <si>
    <t>Fourniture et pose de pavés de 8 en béton dosé à 300Kg/m3 de y compris couche de base et toutes sujétions</t>
  </si>
  <si>
    <t>Fourniture et pose de bordures légères de 10 x 20 y compris béton de callage et toutes sujétions</t>
  </si>
  <si>
    <t>Démolition et évacuation de:</t>
  </si>
  <si>
    <t>Installation de chantier sur le site du lot (panneaux de chantier, baraquement, balisage, sécurité et signalisation du chantier…), Inscriptions sur  ouvrage; Replis</t>
  </si>
  <si>
    <t>Murs agglos pleins de 0,20 m d'ép. pour soubassement</t>
  </si>
  <si>
    <t xml:space="preserve"> Carreaux au sol type grès cérame  30x30 cm</t>
  </si>
  <si>
    <t xml:space="preserve"> Carreaux au sol type grès cérame anti dérapant sur sols des toilettes 30x30 cm</t>
  </si>
  <si>
    <t xml:space="preserve">Plinthe assorties aux carreaux </t>
  </si>
  <si>
    <t>Regard EU</t>
  </si>
  <si>
    <t xml:space="preserve">Lampe LED étanche 5 W </t>
  </si>
  <si>
    <t xml:space="preserve">Dépose soignée de: </t>
  </si>
  <si>
    <t xml:space="preserve">Fourniture et pose de placard métallique à deux niveaux à ouverture séparée (2,10*0,80m) + cadenas  </t>
  </si>
  <si>
    <t>vernis sous plafond</t>
  </si>
  <si>
    <t xml:space="preserve"> PMP11 90 /220</t>
  </si>
  <si>
    <t>Fourniture et pose des conduites PVC pression PN16 de diamètre 20,25 et 32 mm, accessoires de raccordement y compris toutes sujétions</t>
  </si>
  <si>
    <t>Lampe LED AKT de 5 W</t>
  </si>
  <si>
    <t>Réalisation de fourneaux à terre cuite pour le charbon de bois</t>
  </si>
  <si>
    <t>602.1</t>
  </si>
  <si>
    <t>602.2</t>
  </si>
  <si>
    <t>602.3</t>
  </si>
  <si>
    <t>602.4</t>
  </si>
  <si>
    <t>602.5</t>
  </si>
  <si>
    <t>602.6</t>
  </si>
  <si>
    <t>602.7</t>
  </si>
  <si>
    <t>602.8</t>
  </si>
  <si>
    <t>602.9</t>
  </si>
  <si>
    <t>802.1</t>
  </si>
  <si>
    <t>802.2</t>
  </si>
  <si>
    <t>802.3</t>
  </si>
  <si>
    <t>802.4</t>
  </si>
  <si>
    <t>802.5</t>
  </si>
  <si>
    <t>802.6</t>
  </si>
  <si>
    <t>802.7</t>
  </si>
  <si>
    <t>3.03</t>
  </si>
  <si>
    <t>3.06</t>
  </si>
  <si>
    <t>3.07</t>
  </si>
  <si>
    <t>3.09</t>
  </si>
  <si>
    <t>601.1</t>
  </si>
  <si>
    <t>601.2</t>
  </si>
  <si>
    <t>601.3</t>
  </si>
  <si>
    <t>601.4</t>
  </si>
  <si>
    <t>601.5</t>
  </si>
  <si>
    <t>7.02</t>
  </si>
  <si>
    <t>7.04</t>
  </si>
  <si>
    <t>7.05</t>
  </si>
  <si>
    <t>7.06</t>
  </si>
  <si>
    <t>7.07</t>
  </si>
  <si>
    <t>7.09</t>
  </si>
  <si>
    <t>8.07</t>
  </si>
  <si>
    <t>8.08</t>
  </si>
  <si>
    <t>8.09</t>
  </si>
  <si>
    <t>8.10</t>
  </si>
  <si>
    <t>8.11</t>
  </si>
  <si>
    <t>8.13</t>
  </si>
  <si>
    <t>8.16</t>
  </si>
  <si>
    <t>3.01.1</t>
  </si>
  <si>
    <t>5.05</t>
  </si>
  <si>
    <t>5.06</t>
  </si>
  <si>
    <t>5.07</t>
  </si>
  <si>
    <t>5.08</t>
  </si>
  <si>
    <t>5.09</t>
  </si>
  <si>
    <t>5.10</t>
  </si>
  <si>
    <t>9.05</t>
  </si>
  <si>
    <t xml:space="preserve"> MONTANT   HTV (Euros) </t>
  </si>
  <si>
    <t>MONTANT TOTAL EURO</t>
  </si>
  <si>
    <t>PU EURO</t>
  </si>
  <si>
    <t>Terrassement</t>
  </si>
  <si>
    <t xml:space="preserve"> TOTAL 6</t>
  </si>
  <si>
    <t xml:space="preserve"> TOTAL 9 </t>
  </si>
  <si>
    <t>TOTAL POSTE 10:  REHABILITATION DE L'ANCIENNE MATERNITE EN BLOC ADMINISTRATIF ET LABORATOIRE  (HT)</t>
  </si>
  <si>
    <t>TOTAL 1</t>
  </si>
  <si>
    <t>TOTAL 2</t>
  </si>
  <si>
    <t>TOTAL 3</t>
  </si>
  <si>
    <t>TOTAL 4</t>
  </si>
  <si>
    <t>TOTAL 5</t>
  </si>
  <si>
    <t>TOTAL 6</t>
  </si>
  <si>
    <t>TOTAL 7</t>
  </si>
  <si>
    <t>TOTAL 8</t>
  </si>
  <si>
    <t xml:space="preserve">TOTAL 7 </t>
  </si>
  <si>
    <t>TOTAL 9</t>
  </si>
  <si>
    <t>MONTANT  EURO</t>
  </si>
  <si>
    <t>MONTANT (CFA)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</si>
</sst>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43" formatCode="_-* #,##0.00\ _€_-;\-* #,##0.00\ _€_-;_-* &quot;-&quot;??\ _€_-;_-@_-"/>
    <numFmt numFmtId="164" formatCode="0.000"/>
    <numFmt numFmtId="165" formatCode="\ * #,##0.00&quot; € &quot;;\-* #,##0.00&quot; € &quot;;\ * \-#&quot; € &quot;;\ @\ "/>
    <numFmt numFmtId="166" formatCode="\ * #,##0&quot;        &quot;;\-* #,##0&quot;        &quot;;\ * &quot;-        &quot;;\ @\ "/>
    <numFmt numFmtId="167" formatCode="\ * #,##0&quot;        &quot;;\-* #,##0&quot;        &quot;;\ * \-#&quot;        &quot;;\ @\ "/>
    <numFmt numFmtId="168" formatCode="_-* #,##0.0\ _€_-;\-* #,##0.0\ _€_-;_-* &quot;-&quot;??\ _€_-;_-@_-"/>
    <numFmt numFmtId="169" formatCode="_-* #,##0\ _€_-;\-* #,##0\ _€_-;_-* &quot;-&quot;??\ _€_-;_-@_-"/>
    <numFmt numFmtId="170" formatCode="_-* #,##0.0\ _€_-;\-* #,##0.0\ _€_-;_-* &quot;-&quot;?\ _€_-;_-@_-"/>
  </numFmts>
  <fonts count="29" x14ac:knownFonts="1">
    <font>
      <sz val="11"/>
      <color theme="1"/>
      <name val="Calibri"/>
      <family val="2"/>
      <scheme val="minor"/>
    </font>
    <font>
      <sz val="11"/>
      <color theme="1"/>
      <name val="Calibri"/>
      <family val="2"/>
      <scheme val="minor"/>
    </font>
    <font>
      <sz val="11"/>
      <color rgb="FFFF0000"/>
      <name val="Calibri"/>
      <family val="2"/>
      <scheme val="minor"/>
    </font>
    <font>
      <sz val="16"/>
      <color theme="1"/>
      <name val="Georgia"/>
      <family val="1"/>
    </font>
    <font>
      <sz val="10"/>
      <color theme="1"/>
      <name val="Calibri"/>
      <family val="2"/>
      <scheme val="minor"/>
    </font>
    <font>
      <b/>
      <sz val="10"/>
      <name val="Times New Roman"/>
      <family val="1"/>
    </font>
    <font>
      <b/>
      <sz val="10"/>
      <color rgb="FFFF0000"/>
      <name val="Times New Roman"/>
      <family val="1"/>
    </font>
    <font>
      <sz val="10"/>
      <name val="Times New Roman"/>
      <family val="1"/>
    </font>
    <font>
      <sz val="10"/>
      <color rgb="FF000000"/>
      <name val="Times New Roman"/>
      <family val="1"/>
    </font>
    <font>
      <b/>
      <sz val="10"/>
      <color rgb="FF000000"/>
      <name val="Times New Roman"/>
      <family val="1"/>
    </font>
    <font>
      <sz val="11"/>
      <color rgb="FF000000"/>
      <name val="Calibri"/>
      <family val="2"/>
    </font>
    <font>
      <vertAlign val="superscript"/>
      <sz val="10"/>
      <name val="Times New Roman"/>
      <family val="1"/>
    </font>
    <font>
      <vertAlign val="superscript"/>
      <sz val="10"/>
      <color rgb="FF000000"/>
      <name val="Times New Roman"/>
      <family val="1"/>
    </font>
    <font>
      <sz val="10"/>
      <color rgb="FFFF0000"/>
      <name val="Times New Roman"/>
      <family val="1"/>
    </font>
    <font>
      <sz val="10"/>
      <color theme="1"/>
      <name val="Times New Roman"/>
      <family val="1"/>
    </font>
    <font>
      <b/>
      <sz val="10"/>
      <color theme="1"/>
      <name val="Times New Roman"/>
      <family val="1"/>
    </font>
    <font>
      <b/>
      <u/>
      <sz val="10"/>
      <color theme="1"/>
      <name val="Times New Roman"/>
      <family val="1"/>
    </font>
    <font>
      <b/>
      <i/>
      <sz val="10"/>
      <name val="Times New Roman"/>
      <family val="1"/>
    </font>
    <font>
      <u/>
      <sz val="10"/>
      <color theme="1"/>
      <name val="Times New Roman"/>
      <family val="1"/>
    </font>
    <font>
      <vertAlign val="superscript"/>
      <sz val="10"/>
      <color theme="1"/>
      <name val="Times New Roman"/>
      <family val="1"/>
    </font>
    <font>
      <b/>
      <i/>
      <sz val="10"/>
      <color theme="1"/>
      <name val="Times New Roman"/>
      <family val="1"/>
    </font>
    <font>
      <sz val="14"/>
      <color theme="1"/>
      <name val="Georgia"/>
      <family val="1"/>
    </font>
    <font>
      <b/>
      <u/>
      <sz val="12"/>
      <name val="Georgia"/>
      <family val="1"/>
    </font>
    <font>
      <b/>
      <sz val="12"/>
      <name val="Georgia"/>
      <family val="1"/>
    </font>
    <font>
      <sz val="12"/>
      <name val="Georgia"/>
      <family val="1"/>
    </font>
    <font>
      <b/>
      <sz val="12"/>
      <name val="Tw Cen MT"/>
      <family val="2"/>
    </font>
    <font>
      <sz val="10"/>
      <color theme="1"/>
      <name val="Georgia"/>
      <family val="1"/>
    </font>
    <font>
      <b/>
      <sz val="10"/>
      <color theme="1"/>
      <name val="Georgia"/>
      <family val="1"/>
    </font>
    <font>
      <b/>
      <sz val="11"/>
      <name val="Georgia"/>
      <family val="1"/>
    </font>
  </fonts>
  <fills count="16">
    <fill>
      <patternFill patternType="none"/>
    </fill>
    <fill>
      <patternFill patternType="gray125"/>
    </fill>
    <fill>
      <patternFill patternType="solid">
        <fgColor theme="9" tint="0.59999389629810485"/>
        <bgColor indexed="64"/>
      </patternFill>
    </fill>
    <fill>
      <patternFill patternType="solid">
        <fgColor rgb="FF729FCF"/>
        <bgColor rgb="FF5B9BD5"/>
      </patternFill>
    </fill>
    <fill>
      <patternFill patternType="solid">
        <fgColor rgb="FFFFFFFF"/>
        <bgColor rgb="FFF2F2F2"/>
      </patternFill>
    </fill>
    <fill>
      <patternFill patternType="solid">
        <fgColor theme="0"/>
        <bgColor indexed="64"/>
      </patternFill>
    </fill>
    <fill>
      <patternFill patternType="solid">
        <fgColor rgb="FFF2F2F2"/>
        <bgColor rgb="FFFFFFFF"/>
      </patternFill>
    </fill>
    <fill>
      <patternFill patternType="solid">
        <fgColor theme="0"/>
        <bgColor rgb="FFF2F2F2"/>
      </patternFill>
    </fill>
    <fill>
      <patternFill patternType="solid">
        <fgColor theme="0"/>
        <bgColor rgb="FFFFFFFF"/>
      </patternFill>
    </fill>
    <fill>
      <patternFill patternType="solid">
        <fgColor rgb="FFC0C0C0"/>
        <bgColor indexed="64"/>
      </patternFill>
    </fill>
    <fill>
      <patternFill patternType="solid">
        <fgColor rgb="FFFFFFFF"/>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249977111117893"/>
        <bgColor rgb="FFF2F2F2"/>
      </patternFill>
    </fill>
    <fill>
      <patternFill patternType="solid">
        <fgColor theme="0" tint="-0.34998626667073579"/>
        <bgColor indexed="64"/>
      </patternFill>
    </fill>
    <fill>
      <patternFill patternType="solid">
        <fgColor theme="0" tint="-0.34998626667073579"/>
        <bgColor rgb="FFF2F2F2"/>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diagonal/>
    </border>
    <border>
      <left style="thin">
        <color auto="1"/>
      </left>
      <right/>
      <top style="thin">
        <color auto="1"/>
      </top>
      <bottom style="medium">
        <color auto="1"/>
      </bottom>
      <diagonal/>
    </border>
    <border>
      <left style="thin">
        <color rgb="FF000000"/>
      </left>
      <right/>
      <top style="double">
        <color rgb="FF000000"/>
      </top>
      <bottom style="thin">
        <color rgb="FF000000"/>
      </bottom>
      <diagonal/>
    </border>
    <border>
      <left style="double">
        <color rgb="FF000000"/>
      </left>
      <right style="double">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165" fontId="10" fillId="0" borderId="0" applyBorder="0" applyProtection="0"/>
    <xf numFmtId="166" fontId="10" fillId="0" borderId="0" applyBorder="0" applyProtection="0"/>
  </cellStyleXfs>
  <cellXfs count="363">
    <xf numFmtId="0" fontId="0" fillId="0" borderId="0" xfId="0"/>
    <xf numFmtId="0" fontId="4" fillId="0" borderId="0" xfId="0" applyFont="1"/>
    <xf numFmtId="0" fontId="7" fillId="0" borderId="1" xfId="0" applyFont="1" applyBorder="1" applyAlignment="1">
      <alignment wrapText="1"/>
    </xf>
    <xf numFmtId="0" fontId="8" fillId="4" borderId="1" xfId="0" applyFont="1" applyFill="1" applyBorder="1" applyAlignment="1">
      <alignment horizontal="center" vertical="center" wrapText="1"/>
    </xf>
    <xf numFmtId="0" fontId="9" fillId="0" borderId="1" xfId="0" applyFont="1" applyBorder="1" applyAlignment="1">
      <alignment wrapText="1"/>
    </xf>
    <xf numFmtId="0" fontId="7" fillId="0" borderId="1" xfId="0" applyFont="1" applyBorder="1" applyAlignment="1">
      <alignment horizontal="center" vertical="center" wrapText="1"/>
    </xf>
    <xf numFmtId="164" fontId="7" fillId="0" borderId="1" xfId="0" applyNumberFormat="1" applyFont="1" applyBorder="1" applyAlignment="1">
      <alignment horizontal="center" vertical="center" wrapText="1"/>
    </xf>
    <xf numFmtId="165" fontId="8" fillId="4" borderId="1" xfId="3" applyFont="1" applyFill="1" applyBorder="1" applyAlignment="1" applyProtection="1">
      <alignment horizontal="center" vertical="center" wrapText="1"/>
    </xf>
    <xf numFmtId="0" fontId="7" fillId="4" borderId="1" xfId="0" applyFont="1" applyFill="1" applyBorder="1" applyAlignment="1">
      <alignment horizontal="center" vertical="center" wrapText="1"/>
    </xf>
    <xf numFmtId="44" fontId="8" fillId="4" borderId="1" xfId="2" applyFont="1" applyFill="1" applyBorder="1" applyAlignment="1" applyProtection="1">
      <alignment horizontal="center" vertical="center" wrapText="1"/>
    </xf>
    <xf numFmtId="44" fontId="8" fillId="0" borderId="1" xfId="2" applyFont="1" applyFill="1" applyBorder="1" applyAlignment="1" applyProtection="1">
      <alignment horizontal="center" vertical="center" wrapText="1"/>
    </xf>
    <xf numFmtId="0" fontId="8" fillId="0" borderId="1" xfId="0" applyFont="1" applyBorder="1" applyAlignment="1">
      <alignment horizontal="center" vertical="center" wrapText="1"/>
    </xf>
    <xf numFmtId="44" fontId="8" fillId="4" borderId="1" xfId="2" applyFont="1" applyFill="1" applyBorder="1" applyAlignment="1" applyProtection="1">
      <alignment wrapText="1"/>
    </xf>
    <xf numFmtId="0" fontId="7" fillId="5" borderId="1" xfId="0" applyFont="1" applyFill="1" applyBorder="1" applyAlignment="1">
      <alignment wrapText="1"/>
    </xf>
    <xf numFmtId="44" fontId="8" fillId="0" borderId="1" xfId="2" applyFont="1" applyBorder="1" applyAlignment="1" applyProtection="1">
      <alignment wrapText="1"/>
    </xf>
    <xf numFmtId="165" fontId="7" fillId="4" borderId="1" xfId="3" applyFont="1" applyFill="1" applyBorder="1" applyAlignment="1" applyProtection="1">
      <alignment horizontal="center" vertical="center" wrapText="1"/>
    </xf>
    <xf numFmtId="0" fontId="7" fillId="0" borderId="0" xfId="0" applyFont="1" applyAlignment="1">
      <alignment horizontal="center" vertical="center" wrapText="1"/>
    </xf>
    <xf numFmtId="165" fontId="8" fillId="0" borderId="1" xfId="3" applyFont="1" applyBorder="1" applyAlignment="1" applyProtection="1">
      <alignment horizontal="center" vertical="center" wrapText="1"/>
    </xf>
    <xf numFmtId="44" fontId="7" fillId="0" borderId="1" xfId="2" applyFont="1" applyBorder="1" applyAlignment="1" applyProtection="1">
      <alignment horizontal="center" vertical="center" wrapText="1"/>
    </xf>
    <xf numFmtId="0" fontId="7" fillId="0" borderId="1" xfId="0" applyFont="1" applyBorder="1" applyAlignment="1">
      <alignment horizontal="center" vertical="center"/>
    </xf>
    <xf numFmtId="0" fontId="7" fillId="5" borderId="1" xfId="0" applyFont="1" applyFill="1" applyBorder="1" applyAlignment="1">
      <alignment horizontal="center" vertical="center" wrapText="1"/>
    </xf>
    <xf numFmtId="0" fontId="7" fillId="5" borderId="1" xfId="0" applyFont="1" applyFill="1" applyBorder="1" applyAlignment="1">
      <alignment horizontal="center" vertical="center"/>
    </xf>
    <xf numFmtId="44" fontId="8" fillId="0" borderId="1" xfId="2" applyFont="1" applyBorder="1" applyAlignment="1" applyProtection="1">
      <alignment horizontal="center" vertical="center" wrapText="1"/>
    </xf>
    <xf numFmtId="0" fontId="5" fillId="0" borderId="0" xfId="0" applyFont="1" applyAlignment="1">
      <alignment wrapText="1"/>
    </xf>
    <xf numFmtId="43" fontId="0" fillId="0" borderId="0" xfId="0" applyNumberFormat="1"/>
    <xf numFmtId="0" fontId="9" fillId="4" borderId="5"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2" fillId="5" borderId="0" xfId="0" applyFont="1" applyFill="1"/>
    <xf numFmtId="0" fontId="8" fillId="7" borderId="1" xfId="0" applyFont="1" applyFill="1" applyBorder="1" applyAlignment="1">
      <alignment horizontal="center" vertical="center" wrapText="1"/>
    </xf>
    <xf numFmtId="2" fontId="7" fillId="5" borderId="1" xfId="0" applyNumberFormat="1" applyFont="1" applyFill="1" applyBorder="1" applyAlignment="1">
      <alignment horizontal="center" vertical="center" wrapText="1"/>
    </xf>
    <xf numFmtId="0" fontId="9" fillId="7" borderId="1" xfId="0" applyFont="1" applyFill="1" applyBorder="1" applyAlignment="1">
      <alignment horizontal="center" vertical="center" wrapText="1"/>
    </xf>
    <xf numFmtId="165" fontId="8" fillId="7" borderId="1" xfId="3" applyFont="1" applyFill="1" applyBorder="1" applyAlignment="1" applyProtection="1">
      <alignment horizontal="center" vertical="center" wrapText="1"/>
    </xf>
    <xf numFmtId="44" fontId="8" fillId="7" borderId="1" xfId="2" applyFont="1" applyFill="1" applyBorder="1" applyAlignment="1" applyProtection="1">
      <alignment horizontal="center" vertical="center" wrapText="1"/>
    </xf>
    <xf numFmtId="0" fontId="4" fillId="0" borderId="0" xfId="0" applyFont="1" applyAlignment="1">
      <alignment horizontal="center" vertical="center"/>
    </xf>
    <xf numFmtId="0" fontId="7" fillId="0" borderId="13" xfId="0" applyFont="1" applyBorder="1" applyAlignment="1">
      <alignment horizontal="center" vertical="center" wrapText="1"/>
    </xf>
    <xf numFmtId="0" fontId="7" fillId="0" borderId="1" xfId="0" applyFont="1" applyBorder="1" applyAlignment="1">
      <alignment horizontal="left" vertical="center" wrapText="1"/>
    </xf>
    <xf numFmtId="0" fontId="0" fillId="5" borderId="0" xfId="0" applyFill="1"/>
    <xf numFmtId="0" fontId="5" fillId="5" borderId="13" xfId="0" applyFont="1" applyFill="1" applyBorder="1" applyAlignment="1">
      <alignment horizontal="center" wrapText="1"/>
    </xf>
    <xf numFmtId="0" fontId="5" fillId="5" borderId="1" xfId="0" applyFont="1" applyFill="1" applyBorder="1" applyAlignment="1">
      <alignment horizontal="center" wrapText="1"/>
    </xf>
    <xf numFmtId="0" fontId="7" fillId="5" borderId="1" xfId="0" applyFont="1" applyFill="1" applyBorder="1" applyAlignment="1">
      <alignment horizontal="center" wrapText="1"/>
    </xf>
    <xf numFmtId="0" fontId="7" fillId="5" borderId="13" xfId="0" applyFont="1" applyFill="1" applyBorder="1" applyAlignment="1">
      <alignment horizontal="center" wrapText="1"/>
    </xf>
    <xf numFmtId="0" fontId="17" fillId="5" borderId="1" xfId="0" applyFont="1" applyFill="1" applyBorder="1" applyAlignment="1">
      <alignment horizontal="center" wrapText="1"/>
    </xf>
    <xf numFmtId="0" fontId="5" fillId="5" borderId="1" xfId="0" applyFont="1" applyFill="1" applyBorder="1" applyAlignment="1">
      <alignment horizontal="left" wrapText="1"/>
    </xf>
    <xf numFmtId="0" fontId="7" fillId="5" borderId="1" xfId="0" applyFont="1" applyFill="1" applyBorder="1" applyAlignment="1">
      <alignment horizontal="left" wrapText="1"/>
    </xf>
    <xf numFmtId="0" fontId="7" fillId="5" borderId="1" xfId="0" applyFont="1" applyFill="1" applyBorder="1" applyAlignment="1">
      <alignment horizontal="right" wrapText="1"/>
    </xf>
    <xf numFmtId="0" fontId="14" fillId="5" borderId="1" xfId="0" applyFont="1" applyFill="1" applyBorder="1" applyAlignment="1">
      <alignment horizontal="center" wrapText="1"/>
    </xf>
    <xf numFmtId="0" fontId="4" fillId="0" borderId="0" xfId="0" applyFont="1" applyAlignment="1">
      <alignment horizontal="center"/>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1" xfId="0" applyFont="1" applyBorder="1" applyAlignment="1">
      <alignment horizontal="center" vertical="center" wrapText="1"/>
    </xf>
    <xf numFmtId="0" fontId="18" fillId="9" borderId="22" xfId="0" applyFont="1" applyFill="1" applyBorder="1" applyAlignment="1">
      <alignment horizontal="center" vertical="center"/>
    </xf>
    <xf numFmtId="0" fontId="15" fillId="9" borderId="1" xfId="0" applyFont="1" applyFill="1" applyBorder="1" applyAlignment="1">
      <alignment horizontal="center" vertical="center" wrapText="1"/>
    </xf>
    <xf numFmtId="0" fontId="18" fillId="9" borderId="1" xfId="0" applyFont="1" applyFill="1" applyBorder="1" applyAlignment="1">
      <alignment horizontal="center" vertical="center"/>
    </xf>
    <xf numFmtId="0" fontId="15" fillId="0" borderId="22" xfId="0" applyFont="1" applyBorder="1" applyAlignment="1">
      <alignment horizontal="center" vertical="center"/>
    </xf>
    <xf numFmtId="0" fontId="14" fillId="0" borderId="1" xfId="0" applyFont="1" applyBorder="1" applyAlignment="1">
      <alignment horizontal="center" vertical="center"/>
    </xf>
    <xf numFmtId="0" fontId="14" fillId="0" borderId="22" xfId="0" applyFont="1" applyBorder="1" applyAlignment="1">
      <alignment horizontal="center"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xf>
    <xf numFmtId="0" fontId="14" fillId="10" borderId="1" xfId="0" applyFont="1" applyFill="1" applyBorder="1" applyAlignment="1">
      <alignment horizontal="center" vertical="center" wrapText="1"/>
    </xf>
    <xf numFmtId="0" fontId="14" fillId="10" borderId="1" xfId="0" applyFont="1" applyFill="1" applyBorder="1" applyAlignment="1">
      <alignment horizontal="center" vertical="center"/>
    </xf>
    <xf numFmtId="0" fontId="20" fillId="0" borderId="1" xfId="0" applyFont="1" applyBorder="1" applyAlignment="1">
      <alignment horizontal="center" vertical="center" wrapText="1"/>
    </xf>
    <xf numFmtId="0" fontId="8" fillId="0" borderId="22" xfId="0" applyFont="1" applyBorder="1" applyAlignment="1">
      <alignment horizontal="center" vertical="center" wrapText="1"/>
    </xf>
    <xf numFmtId="0" fontId="8" fillId="10" borderId="1" xfId="0" applyFont="1" applyFill="1" applyBorder="1" applyAlignment="1">
      <alignment horizontal="center" vertical="center" wrapText="1"/>
    </xf>
    <xf numFmtId="0" fontId="9" fillId="0" borderId="22" xfId="0" applyFont="1" applyBorder="1" applyAlignment="1">
      <alignment horizontal="center" vertical="center" wrapText="1"/>
    </xf>
    <xf numFmtId="0" fontId="14" fillId="5" borderId="22"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1" xfId="0" applyFont="1" applyFill="1" applyBorder="1" applyAlignment="1">
      <alignment horizontal="center" vertical="center"/>
    </xf>
    <xf numFmtId="0" fontId="14" fillId="0" borderId="22" xfId="0" applyFont="1" applyBorder="1" applyAlignment="1">
      <alignment horizontal="center" vertical="center" wrapText="1"/>
    </xf>
    <xf numFmtId="0" fontId="4" fillId="0" borderId="0" xfId="0" applyFont="1" applyAlignment="1">
      <alignment vertical="center"/>
    </xf>
    <xf numFmtId="0" fontId="21" fillId="0" borderId="0" xfId="0" applyFont="1" applyAlignment="1">
      <alignment vertical="center"/>
    </xf>
    <xf numFmtId="0" fontId="15" fillId="5" borderId="13" xfId="0" applyFont="1" applyFill="1" applyBorder="1" applyAlignment="1">
      <alignment horizontal="center" vertical="center"/>
    </xf>
    <xf numFmtId="44" fontId="16" fillId="5" borderId="1" xfId="2" applyFont="1" applyFill="1" applyBorder="1" applyAlignment="1">
      <alignment horizontal="center" vertical="center"/>
    </xf>
    <xf numFmtId="0" fontId="14" fillId="5" borderId="13" xfId="0" applyFont="1" applyFill="1" applyBorder="1" applyAlignment="1">
      <alignment horizontal="center" vertical="center"/>
    </xf>
    <xf numFmtId="44" fontId="14" fillId="5" borderId="1" xfId="2" applyFont="1" applyFill="1" applyBorder="1" applyAlignment="1">
      <alignment horizontal="left" vertical="center"/>
    </xf>
    <xf numFmtId="44" fontId="15" fillId="5" borderId="1" xfId="2" applyFont="1" applyFill="1" applyBorder="1" applyAlignment="1">
      <alignment horizontal="center" vertical="center"/>
    </xf>
    <xf numFmtId="0" fontId="7" fillId="5" borderId="1" xfId="0" applyFont="1" applyFill="1" applyBorder="1" applyAlignment="1">
      <alignment horizontal="left" vertical="center" wrapText="1"/>
    </xf>
    <xf numFmtId="0" fontId="5" fillId="5" borderId="1" xfId="0" applyFont="1" applyFill="1" applyBorder="1" applyAlignment="1">
      <alignment horizontal="center" vertical="center"/>
    </xf>
    <xf numFmtId="0" fontId="5" fillId="5" borderId="1" xfId="0" applyFont="1" applyFill="1" applyBorder="1" applyAlignment="1">
      <alignment horizontal="left" vertical="center" wrapText="1"/>
    </xf>
    <xf numFmtId="3" fontId="14" fillId="5" borderId="1" xfId="0" applyNumberFormat="1" applyFont="1" applyFill="1" applyBorder="1" applyAlignment="1">
      <alignment horizontal="left" vertical="center" wrapText="1"/>
    </xf>
    <xf numFmtId="3" fontId="14" fillId="5" borderId="1" xfId="0" applyNumberFormat="1" applyFont="1" applyFill="1" applyBorder="1" applyAlignment="1">
      <alignment horizontal="center" vertical="center" wrapText="1"/>
    </xf>
    <xf numFmtId="44" fontId="15" fillId="5" borderId="1" xfId="2" applyFont="1" applyFill="1" applyBorder="1" applyAlignment="1">
      <alignment horizontal="left" vertical="center"/>
    </xf>
    <xf numFmtId="3" fontId="14" fillId="5" borderId="1" xfId="0" applyNumberFormat="1" applyFont="1" applyFill="1" applyBorder="1" applyAlignment="1">
      <alignment horizontal="center" vertical="center"/>
    </xf>
    <xf numFmtId="3" fontId="14" fillId="5" borderId="1" xfId="0" applyNumberFormat="1" applyFont="1" applyFill="1" applyBorder="1" applyAlignment="1">
      <alignment horizontal="left" vertical="center"/>
    </xf>
    <xf numFmtId="165" fontId="8" fillId="7" borderId="1" xfId="3" applyFont="1" applyFill="1" applyBorder="1" applyAlignment="1">
      <alignment horizontal="left" vertical="center" wrapText="1"/>
    </xf>
    <xf numFmtId="44" fontId="16" fillId="5" borderId="1" xfId="2" applyFont="1" applyFill="1" applyBorder="1" applyAlignment="1">
      <alignment horizontal="center" vertical="center" wrapText="1"/>
    </xf>
    <xf numFmtId="0" fontId="14" fillId="5" borderId="13" xfId="0" applyFont="1" applyFill="1" applyBorder="1" applyAlignment="1">
      <alignment horizontal="center" vertical="center" wrapText="1"/>
    </xf>
    <xf numFmtId="44" fontId="14" fillId="5" borderId="1" xfId="2" applyFont="1" applyFill="1" applyBorder="1" applyAlignment="1">
      <alignment horizontal="left" vertical="center" wrapText="1"/>
    </xf>
    <xf numFmtId="168" fontId="7" fillId="0" borderId="1" xfId="1" applyNumberFormat="1" applyFont="1" applyBorder="1" applyAlignment="1">
      <alignment horizontal="center" vertical="center" wrapText="1"/>
    </xf>
    <xf numFmtId="169" fontId="7" fillId="0" borderId="1" xfId="1" applyNumberFormat="1" applyFont="1" applyBorder="1" applyAlignment="1">
      <alignment horizontal="center" vertical="center" wrapText="1"/>
    </xf>
    <xf numFmtId="169" fontId="8" fillId="4" borderId="1" xfId="1" applyNumberFormat="1" applyFont="1" applyFill="1" applyBorder="1" applyAlignment="1">
      <alignment horizontal="center" vertical="center" wrapText="1"/>
    </xf>
    <xf numFmtId="168" fontId="7" fillId="5" borderId="1" xfId="1" applyNumberFormat="1" applyFont="1" applyFill="1" applyBorder="1" applyAlignment="1">
      <alignment horizontal="center" vertical="center"/>
    </xf>
    <xf numFmtId="169" fontId="4" fillId="0" borderId="0" xfId="1" applyNumberFormat="1" applyFont="1"/>
    <xf numFmtId="169" fontId="5" fillId="0" borderId="1" xfId="1" applyNumberFormat="1" applyFont="1" applyBorder="1" applyAlignment="1">
      <alignment horizontal="center" vertical="center" wrapText="1"/>
    </xf>
    <xf numFmtId="169" fontId="5" fillId="0" borderId="1" xfId="1" applyNumberFormat="1" applyFont="1" applyBorder="1" applyAlignment="1">
      <alignment wrapText="1"/>
    </xf>
    <xf numFmtId="169" fontId="6" fillId="4" borderId="1" xfId="1" applyNumberFormat="1" applyFont="1" applyFill="1" applyBorder="1" applyAlignment="1">
      <alignment wrapText="1"/>
    </xf>
    <xf numFmtId="169" fontId="9" fillId="4" borderId="1" xfId="1" applyNumberFormat="1" applyFont="1" applyFill="1" applyBorder="1" applyAlignment="1">
      <alignment horizontal="center" vertical="center" wrapText="1"/>
    </xf>
    <xf numFmtId="169" fontId="5" fillId="0" borderId="0" xfId="1" applyNumberFormat="1" applyFont="1" applyAlignment="1">
      <alignment wrapText="1"/>
    </xf>
    <xf numFmtId="169" fontId="8" fillId="4" borderId="1" xfId="1" applyNumberFormat="1" applyFont="1" applyFill="1" applyBorder="1" applyAlignment="1" applyProtection="1">
      <alignment horizontal="center" vertical="center" wrapText="1"/>
    </xf>
    <xf numFmtId="169" fontId="9" fillId="0" borderId="1" xfId="1" applyNumberFormat="1" applyFont="1" applyBorder="1" applyAlignment="1">
      <alignment horizontal="center" vertical="center" wrapText="1"/>
    </xf>
    <xf numFmtId="169" fontId="6" fillId="4" borderId="1" xfId="1" applyNumberFormat="1" applyFont="1" applyFill="1" applyBorder="1" applyAlignment="1">
      <alignment horizontal="center" vertical="center" wrapText="1"/>
    </xf>
    <xf numFmtId="169" fontId="5" fillId="0" borderId="2" xfId="1" applyNumberFormat="1" applyFont="1" applyBorder="1" applyAlignment="1">
      <alignment horizontal="center" vertical="center" wrapText="1"/>
    </xf>
    <xf numFmtId="169" fontId="4" fillId="0" borderId="0" xfId="1" applyNumberFormat="1" applyFont="1" applyAlignment="1">
      <alignment horizontal="center" vertical="center"/>
    </xf>
    <xf numFmtId="169" fontId="5" fillId="0" borderId="16" xfId="1" applyNumberFormat="1" applyFont="1" applyBorder="1" applyAlignment="1">
      <alignment horizontal="center" vertical="center" wrapText="1"/>
    </xf>
    <xf numFmtId="169" fontId="4" fillId="5" borderId="1" xfId="1" applyNumberFormat="1" applyFont="1" applyFill="1" applyBorder="1" applyAlignment="1">
      <alignment horizontal="center" vertical="center"/>
    </xf>
    <xf numFmtId="169" fontId="4" fillId="5" borderId="2" xfId="1" applyNumberFormat="1" applyFont="1" applyFill="1" applyBorder="1" applyAlignment="1">
      <alignment horizontal="center" vertical="center"/>
    </xf>
    <xf numFmtId="169" fontId="8" fillId="7" borderId="1" xfId="1" applyNumberFormat="1" applyFont="1" applyFill="1" applyBorder="1" applyAlignment="1">
      <alignment horizontal="center" vertical="center" wrapText="1"/>
    </xf>
    <xf numFmtId="169" fontId="7" fillId="5" borderId="2" xfId="1" applyNumberFormat="1" applyFont="1" applyFill="1" applyBorder="1" applyAlignment="1">
      <alignment horizontal="center" wrapText="1"/>
    </xf>
    <xf numFmtId="169" fontId="4" fillId="0" borderId="0" xfId="1" applyNumberFormat="1" applyFont="1" applyAlignment="1">
      <alignment horizontal="center"/>
    </xf>
    <xf numFmtId="169" fontId="15" fillId="0" borderId="1" xfId="1" applyNumberFormat="1" applyFont="1" applyBorder="1" applyAlignment="1">
      <alignment horizontal="center" vertical="center" wrapText="1"/>
    </xf>
    <xf numFmtId="169" fontId="18" fillId="9" borderId="1" xfId="1" applyNumberFormat="1" applyFont="1" applyFill="1" applyBorder="1" applyAlignment="1">
      <alignment horizontal="center" vertical="center"/>
    </xf>
    <xf numFmtId="169" fontId="14" fillId="0" borderId="1" xfId="1" applyNumberFormat="1" applyFont="1" applyBorder="1" applyAlignment="1">
      <alignment horizontal="center" vertical="center"/>
    </xf>
    <xf numFmtId="169" fontId="4" fillId="0" borderId="0" xfId="1" applyNumberFormat="1" applyFont="1" applyAlignment="1">
      <alignment vertical="center"/>
    </xf>
    <xf numFmtId="169" fontId="21" fillId="0" borderId="0" xfId="1" applyNumberFormat="1" applyFont="1" applyAlignment="1">
      <alignment vertical="center"/>
    </xf>
    <xf numFmtId="169" fontId="0" fillId="0" borderId="0" xfId="1" applyNumberFormat="1" applyFont="1"/>
    <xf numFmtId="168" fontId="4" fillId="0" borderId="0" xfId="0" applyNumberFormat="1" applyFont="1"/>
    <xf numFmtId="168" fontId="5" fillId="0" borderId="1" xfId="0" applyNumberFormat="1" applyFont="1" applyBorder="1" applyAlignment="1">
      <alignment horizontal="center" vertical="center" wrapText="1"/>
    </xf>
    <xf numFmtId="168" fontId="6" fillId="4" borderId="1" xfId="0" applyNumberFormat="1" applyFont="1" applyFill="1" applyBorder="1" applyAlignment="1">
      <alignment wrapText="1"/>
    </xf>
    <xf numFmtId="168" fontId="7" fillId="0" borderId="1" xfId="0" applyNumberFormat="1" applyFont="1" applyBorder="1" applyAlignment="1">
      <alignment horizontal="center" vertical="center" wrapText="1"/>
    </xf>
    <xf numFmtId="168" fontId="8" fillId="4" borderId="1" xfId="0" applyNumberFormat="1" applyFont="1" applyFill="1" applyBorder="1" applyAlignment="1">
      <alignment horizontal="center" vertical="center" wrapText="1"/>
    </xf>
    <xf numFmtId="168" fontId="8" fillId="0" borderId="1" xfId="0" applyNumberFormat="1" applyFont="1" applyBorder="1" applyAlignment="1">
      <alignment horizontal="center" vertical="center" wrapText="1"/>
    </xf>
    <xf numFmtId="168" fontId="5" fillId="0" borderId="1" xfId="0" applyNumberFormat="1" applyFont="1" applyBorder="1" applyAlignment="1">
      <alignment wrapText="1"/>
    </xf>
    <xf numFmtId="168" fontId="7" fillId="4" borderId="1" xfId="0" applyNumberFormat="1" applyFont="1" applyFill="1" applyBorder="1" applyAlignment="1">
      <alignment horizontal="center" vertical="center" wrapText="1"/>
    </xf>
    <xf numFmtId="168" fontId="7" fillId="0" borderId="1" xfId="0" applyNumberFormat="1" applyFont="1" applyBorder="1" applyAlignment="1">
      <alignment horizontal="center" vertical="center"/>
    </xf>
    <xf numFmtId="168" fontId="5" fillId="0" borderId="0" xfId="0" applyNumberFormat="1" applyFont="1" applyAlignment="1">
      <alignment wrapText="1"/>
    </xf>
    <xf numFmtId="168" fontId="7" fillId="0" borderId="1" xfId="4" applyNumberFormat="1" applyFont="1" applyBorder="1" applyAlignment="1" applyProtection="1">
      <alignment horizontal="center" vertical="center" wrapText="1"/>
    </xf>
    <xf numFmtId="168" fontId="7" fillId="5" borderId="1" xfId="4" applyNumberFormat="1" applyFont="1" applyFill="1" applyBorder="1" applyAlignment="1" applyProtection="1">
      <alignment horizontal="center" vertical="center" wrapText="1"/>
    </xf>
    <xf numFmtId="168" fontId="8" fillId="4" borderId="1" xfId="2" applyNumberFormat="1" applyFont="1" applyFill="1" applyBorder="1" applyAlignment="1" applyProtection="1">
      <alignment horizontal="center" vertical="center" wrapText="1"/>
    </xf>
    <xf numFmtId="168" fontId="7" fillId="5" borderId="1" xfId="0" applyNumberFormat="1" applyFont="1" applyFill="1" applyBorder="1" applyAlignment="1">
      <alignment horizontal="center" vertical="center" wrapText="1"/>
    </xf>
    <xf numFmtId="168" fontId="9" fillId="0" borderId="1" xfId="0" applyNumberFormat="1" applyFont="1" applyBorder="1" applyAlignment="1">
      <alignment horizontal="center" vertical="center" wrapText="1"/>
    </xf>
    <xf numFmtId="168" fontId="6" fillId="4" borderId="1" xfId="0" applyNumberFormat="1" applyFont="1" applyFill="1" applyBorder="1" applyAlignment="1">
      <alignment horizontal="center" vertical="center" wrapText="1"/>
    </xf>
    <xf numFmtId="168" fontId="8" fillId="7" borderId="1" xfId="0" applyNumberFormat="1" applyFont="1" applyFill="1" applyBorder="1" applyAlignment="1">
      <alignment horizontal="center" vertical="center" wrapText="1"/>
    </xf>
    <xf numFmtId="168" fontId="5" fillId="0" borderId="2" xfId="0" applyNumberFormat="1" applyFont="1" applyBorder="1" applyAlignment="1">
      <alignment horizontal="center" vertical="center" wrapText="1"/>
    </xf>
    <xf numFmtId="168" fontId="4" fillId="0" borderId="0" xfId="0" applyNumberFormat="1" applyFont="1" applyAlignment="1">
      <alignment horizontal="center" vertical="center"/>
    </xf>
    <xf numFmtId="168" fontId="14" fillId="5" borderId="1" xfId="1" applyNumberFormat="1" applyFont="1" applyFill="1" applyBorder="1"/>
    <xf numFmtId="168" fontId="7" fillId="5" borderId="1" xfId="1" applyNumberFormat="1" applyFont="1" applyFill="1" applyBorder="1" applyAlignment="1">
      <alignment wrapText="1"/>
    </xf>
    <xf numFmtId="168" fontId="7" fillId="5" borderId="1" xfId="1" applyNumberFormat="1" applyFont="1" applyFill="1" applyBorder="1"/>
    <xf numFmtId="168" fontId="5" fillId="5" borderId="1" xfId="1" applyNumberFormat="1" applyFont="1" applyFill="1" applyBorder="1" applyAlignment="1">
      <alignment wrapText="1"/>
    </xf>
    <xf numFmtId="168" fontId="14" fillId="5" borderId="1" xfId="1" applyNumberFormat="1" applyFont="1" applyFill="1" applyBorder="1" applyAlignment="1">
      <alignment wrapText="1"/>
    </xf>
    <xf numFmtId="168" fontId="14" fillId="5" borderId="1" xfId="0" applyNumberFormat="1" applyFont="1" applyFill="1" applyBorder="1" applyAlignment="1">
      <alignment horizontal="center" vertical="center"/>
    </xf>
    <xf numFmtId="168" fontId="7" fillId="5" borderId="1" xfId="2" applyNumberFormat="1" applyFont="1" applyFill="1" applyBorder="1" applyAlignment="1">
      <alignment horizontal="center" wrapText="1"/>
    </xf>
    <xf numFmtId="168" fontId="5" fillId="5" borderId="1" xfId="0" applyNumberFormat="1" applyFont="1" applyFill="1" applyBorder="1" applyAlignment="1">
      <alignment horizontal="center" wrapText="1"/>
    </xf>
    <xf numFmtId="168" fontId="5" fillId="5" borderId="1" xfId="2" applyNumberFormat="1" applyFont="1" applyFill="1" applyBorder="1" applyAlignment="1">
      <alignment horizontal="center" wrapText="1"/>
    </xf>
    <xf numFmtId="168" fontId="7" fillId="5" borderId="1" xfId="2" applyNumberFormat="1" applyFont="1" applyFill="1" applyBorder="1" applyAlignment="1">
      <alignment horizontal="center" vertical="center" wrapText="1"/>
    </xf>
    <xf numFmtId="168" fontId="7" fillId="5" borderId="1" xfId="0" applyNumberFormat="1" applyFont="1" applyFill="1" applyBorder="1" applyAlignment="1">
      <alignment horizontal="center" wrapText="1"/>
    </xf>
    <xf numFmtId="168" fontId="7" fillId="5" borderId="1" xfId="2" applyNumberFormat="1" applyFont="1" applyFill="1" applyBorder="1" applyAlignment="1">
      <alignment horizontal="right" wrapText="1"/>
    </xf>
    <xf numFmtId="168" fontId="14" fillId="5" borderId="1" xfId="2" applyNumberFormat="1" applyFont="1" applyFill="1" applyBorder="1" applyAlignment="1">
      <alignment horizontal="center" wrapText="1"/>
    </xf>
    <xf numFmtId="168" fontId="4" fillId="0" borderId="0" xfId="0" applyNumberFormat="1" applyFont="1" applyAlignment="1">
      <alignment horizontal="center"/>
    </xf>
    <xf numFmtId="168" fontId="15" fillId="0" borderId="1" xfId="0" applyNumberFormat="1" applyFont="1" applyBorder="1" applyAlignment="1">
      <alignment horizontal="center" vertical="center" wrapText="1"/>
    </xf>
    <xf numFmtId="168" fontId="18" fillId="9" borderId="1" xfId="0" applyNumberFormat="1" applyFont="1" applyFill="1" applyBorder="1" applyAlignment="1">
      <alignment horizontal="center" vertical="center"/>
    </xf>
    <xf numFmtId="168" fontId="14" fillId="0" borderId="1" xfId="0" applyNumberFormat="1" applyFont="1" applyBorder="1" applyAlignment="1">
      <alignment horizontal="center" vertical="center"/>
    </xf>
    <xf numFmtId="168" fontId="14" fillId="0" borderId="1" xfId="0" applyNumberFormat="1" applyFont="1" applyBorder="1" applyAlignment="1">
      <alignment horizontal="center" vertical="center" wrapText="1"/>
    </xf>
    <xf numFmtId="168" fontId="14" fillId="10" borderId="1" xfId="0" applyNumberFormat="1" applyFont="1" applyFill="1" applyBorder="1" applyAlignment="1">
      <alignment horizontal="center" vertical="center"/>
    </xf>
    <xf numFmtId="168" fontId="7" fillId="0" borderId="1" xfId="2" applyNumberFormat="1" applyFont="1" applyBorder="1" applyAlignment="1">
      <alignment horizontal="center" vertical="center" wrapText="1"/>
    </xf>
    <xf numFmtId="168" fontId="4" fillId="0" borderId="0" xfId="0" applyNumberFormat="1" applyFont="1" applyAlignment="1">
      <alignment vertical="center"/>
    </xf>
    <xf numFmtId="168" fontId="21" fillId="0" borderId="0" xfId="0" applyNumberFormat="1" applyFont="1" applyAlignment="1">
      <alignment vertical="center"/>
    </xf>
    <xf numFmtId="168" fontId="0" fillId="0" borderId="0" xfId="0" applyNumberFormat="1"/>
    <xf numFmtId="0" fontId="7" fillId="7" borderId="1" xfId="0" applyFont="1" applyFill="1" applyBorder="1" applyAlignment="1">
      <alignment horizontal="center" vertical="center" wrapText="1"/>
    </xf>
    <xf numFmtId="165" fontId="8" fillId="0" borderId="1" xfId="3"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168" fontId="8" fillId="0" borderId="1" xfId="0" applyNumberFormat="1" applyFont="1" applyFill="1" applyBorder="1" applyAlignment="1">
      <alignment horizontal="center" vertical="center" wrapText="1"/>
    </xf>
    <xf numFmtId="44" fontId="7" fillId="4" borderId="1" xfId="2" applyFont="1" applyFill="1" applyBorder="1" applyAlignment="1" applyProtection="1">
      <alignment horizontal="center" vertical="center" wrapText="1"/>
    </xf>
    <xf numFmtId="168" fontId="7" fillId="5" borderId="1" xfId="1" applyNumberFormat="1" applyFont="1" applyFill="1" applyBorder="1" applyAlignment="1">
      <alignment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165" fontId="9" fillId="4" borderId="1" xfId="3" applyFont="1" applyFill="1" applyBorder="1" applyAlignment="1" applyProtection="1">
      <alignment horizontal="center" vertical="center" wrapText="1"/>
    </xf>
    <xf numFmtId="0" fontId="9" fillId="0" borderId="1" xfId="0" applyFont="1" applyBorder="1" applyAlignment="1">
      <alignment horizontal="center" vertical="center" wrapText="1"/>
    </xf>
    <xf numFmtId="44" fontId="9" fillId="0" borderId="1" xfId="2" applyFont="1" applyBorder="1" applyAlignment="1" applyProtection="1">
      <alignment horizontal="center" vertical="center" wrapText="1"/>
    </xf>
    <xf numFmtId="0" fontId="9" fillId="4" borderId="1" xfId="0" applyFont="1" applyFill="1" applyBorder="1" applyAlignment="1">
      <alignment horizontal="center" vertical="center" wrapText="1"/>
    </xf>
    <xf numFmtId="167" fontId="5" fillId="6" borderId="1" xfId="1" applyNumberFormat="1" applyFont="1" applyFill="1" applyBorder="1" applyAlignment="1" applyProtection="1">
      <alignment horizontal="center" vertical="center" wrapText="1"/>
    </xf>
    <xf numFmtId="0" fontId="5" fillId="5" borderId="1" xfId="0" applyFont="1" applyFill="1" applyBorder="1" applyAlignment="1">
      <alignment horizontal="center" vertical="center" wrapText="1"/>
    </xf>
    <xf numFmtId="167" fontId="5" fillId="8" borderId="1" xfId="1" applyNumberFormat="1" applyFont="1" applyFill="1" applyBorder="1" applyAlignment="1" applyProtection="1">
      <alignment horizontal="center" vertical="center" wrapText="1"/>
    </xf>
    <xf numFmtId="0" fontId="5" fillId="0" borderId="13" xfId="0" applyFont="1" applyBorder="1" applyAlignment="1">
      <alignment horizontal="center" vertical="center" wrapText="1"/>
    </xf>
    <xf numFmtId="0" fontId="23" fillId="0" borderId="1" xfId="0" applyFont="1" applyBorder="1" applyAlignment="1">
      <alignment horizontal="center" vertical="center" wrapText="1"/>
    </xf>
    <xf numFmtId="168" fontId="8" fillId="4" borderId="1" xfId="1" applyNumberFormat="1" applyFont="1" applyFill="1" applyBorder="1" applyAlignment="1">
      <alignment horizontal="center" vertical="center" wrapText="1"/>
    </xf>
    <xf numFmtId="0" fontId="5" fillId="0" borderId="27" xfId="0" applyFont="1" applyBorder="1" applyAlignment="1">
      <alignment horizontal="center" vertical="center" wrapText="1"/>
    </xf>
    <xf numFmtId="168" fontId="8" fillId="4" borderId="2" xfId="1" applyNumberFormat="1" applyFont="1" applyFill="1" applyBorder="1" applyAlignment="1">
      <alignment horizontal="center"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top" wrapText="1"/>
    </xf>
    <xf numFmtId="165" fontId="9" fillId="4" borderId="1" xfId="3" applyFont="1" applyFill="1" applyBorder="1" applyAlignment="1" applyProtection="1">
      <alignment vertical="center" wrapText="1"/>
    </xf>
    <xf numFmtId="165" fontId="9" fillId="4" borderId="5" xfId="3" applyFont="1" applyFill="1" applyBorder="1" applyAlignment="1" applyProtection="1">
      <alignment vertical="center" wrapText="1"/>
    </xf>
    <xf numFmtId="44" fontId="9" fillId="0" borderId="1" xfId="2" applyFont="1" applyBorder="1" applyAlignment="1" applyProtection="1">
      <alignment vertical="center" wrapText="1"/>
    </xf>
    <xf numFmtId="44" fontId="9" fillId="4" borderId="1" xfId="2" applyFont="1" applyFill="1" applyBorder="1" applyAlignment="1" applyProtection="1">
      <alignment vertical="center" wrapText="1"/>
    </xf>
    <xf numFmtId="167" fontId="5" fillId="6" borderId="1" xfId="1" applyNumberFormat="1" applyFont="1" applyFill="1" applyBorder="1" applyAlignment="1" applyProtection="1">
      <alignment vertical="center" wrapText="1"/>
    </xf>
    <xf numFmtId="167" fontId="5" fillId="8" borderId="1" xfId="1" applyNumberFormat="1" applyFont="1" applyFill="1" applyBorder="1" applyAlignment="1" applyProtection="1">
      <alignment vertical="center" wrapText="1"/>
    </xf>
    <xf numFmtId="3" fontId="25" fillId="0" borderId="28" xfId="0" applyNumberFormat="1" applyFont="1" applyBorder="1" applyAlignment="1">
      <alignment horizontal="center" vertical="center" wrapText="1"/>
    </xf>
    <xf numFmtId="0" fontId="25" fillId="0" borderId="30" xfId="0" applyFont="1" applyBorder="1" applyAlignment="1">
      <alignment vertical="center" wrapText="1"/>
    </xf>
    <xf numFmtId="3" fontId="25" fillId="0" borderId="31" xfId="0" applyNumberFormat="1" applyFont="1" applyBorder="1" applyAlignment="1">
      <alignment vertical="center" wrapText="1"/>
    </xf>
    <xf numFmtId="0" fontId="5" fillId="12" borderId="1" xfId="0" applyFont="1" applyFill="1" applyBorder="1" applyAlignment="1">
      <alignment vertical="center" wrapText="1"/>
    </xf>
    <xf numFmtId="0" fontId="5" fillId="12" borderId="1" xfId="0" applyFont="1" applyFill="1" applyBorder="1" applyAlignment="1">
      <alignment horizontal="center" vertical="center" wrapText="1"/>
    </xf>
    <xf numFmtId="168" fontId="8" fillId="13" borderId="1" xfId="1" applyNumberFormat="1" applyFont="1" applyFill="1" applyBorder="1" applyAlignment="1">
      <alignment horizontal="center" vertical="center" wrapText="1"/>
    </xf>
    <xf numFmtId="168" fontId="5" fillId="12" borderId="1" xfId="1" applyNumberFormat="1" applyFont="1" applyFill="1" applyBorder="1" applyAlignment="1">
      <alignment horizontal="center" vertical="center" wrapText="1"/>
    </xf>
    <xf numFmtId="168" fontId="5" fillId="0" borderId="1" xfId="1" applyNumberFormat="1" applyFont="1" applyBorder="1" applyAlignment="1">
      <alignment wrapText="1"/>
    </xf>
    <xf numFmtId="168" fontId="7" fillId="0" borderId="1" xfId="1" applyNumberFormat="1" applyFont="1" applyFill="1" applyBorder="1" applyAlignment="1">
      <alignment horizontal="center" vertical="center" wrapText="1"/>
    </xf>
    <xf numFmtId="168" fontId="9" fillId="4" borderId="1" xfId="1" applyNumberFormat="1" applyFont="1" applyFill="1" applyBorder="1" applyAlignment="1">
      <alignment horizontal="center" vertical="center" wrapText="1"/>
    </xf>
    <xf numFmtId="168" fontId="5" fillId="0" borderId="1" xfId="1" applyNumberFormat="1" applyFont="1" applyBorder="1" applyAlignment="1">
      <alignment horizontal="center" vertical="center" wrapText="1"/>
    </xf>
    <xf numFmtId="168" fontId="8" fillId="4" borderId="1" xfId="1" applyNumberFormat="1" applyFont="1" applyFill="1" applyBorder="1" applyAlignment="1">
      <alignment wrapText="1"/>
    </xf>
    <xf numFmtId="168" fontId="5" fillId="0" borderId="1" xfId="1" applyNumberFormat="1" applyFont="1" applyBorder="1" applyAlignment="1" applyProtection="1">
      <alignment wrapText="1"/>
    </xf>
    <xf numFmtId="168" fontId="9" fillId="4" borderId="1" xfId="1" applyNumberFormat="1" applyFont="1" applyFill="1" applyBorder="1" applyAlignment="1" applyProtection="1">
      <alignment vertical="center" wrapText="1"/>
    </xf>
    <xf numFmtId="168" fontId="5" fillId="0" borderId="1" xfId="1" applyNumberFormat="1" applyFont="1" applyBorder="1" applyAlignment="1">
      <alignment vertical="top" wrapText="1"/>
    </xf>
    <xf numFmtId="168" fontId="5" fillId="0" borderId="3" xfId="1" applyNumberFormat="1" applyFont="1" applyBorder="1" applyAlignment="1">
      <alignment vertical="center" wrapText="1"/>
    </xf>
    <xf numFmtId="168" fontId="5" fillId="0" borderId="4" xfId="1" applyNumberFormat="1" applyFont="1" applyBorder="1" applyAlignment="1">
      <alignment vertical="center" wrapText="1"/>
    </xf>
    <xf numFmtId="168" fontId="7" fillId="0" borderId="1" xfId="1" applyNumberFormat="1" applyFont="1" applyBorder="1" applyAlignment="1">
      <alignment vertical="center" wrapText="1"/>
    </xf>
    <xf numFmtId="168" fontId="5" fillId="0" borderId="1" xfId="1" applyNumberFormat="1" applyFont="1" applyBorder="1" applyAlignment="1">
      <alignment vertical="center" wrapText="1"/>
    </xf>
    <xf numFmtId="168" fontId="7" fillId="0" borderId="1" xfId="1" applyNumberFormat="1" applyFont="1" applyBorder="1" applyAlignment="1">
      <alignment wrapText="1"/>
    </xf>
    <xf numFmtId="168" fontId="7" fillId="0" borderId="1" xfId="1" applyNumberFormat="1" applyFont="1" applyFill="1" applyBorder="1" applyAlignment="1">
      <alignment wrapText="1"/>
    </xf>
    <xf numFmtId="168" fontId="9" fillId="13" borderId="1" xfId="1" applyNumberFormat="1" applyFont="1" applyFill="1" applyBorder="1" applyAlignment="1">
      <alignment horizontal="center" vertical="center" wrapText="1"/>
    </xf>
    <xf numFmtId="0" fontId="5" fillId="12" borderId="1" xfId="0" applyFont="1" applyFill="1" applyBorder="1" applyAlignment="1">
      <alignment wrapText="1"/>
    </xf>
    <xf numFmtId="168" fontId="5" fillId="12" borderId="1" xfId="1" applyNumberFormat="1" applyFont="1" applyFill="1" applyBorder="1" applyAlignment="1">
      <alignment wrapText="1"/>
    </xf>
    <xf numFmtId="168" fontId="5" fillId="12" borderId="1" xfId="1" applyNumberFormat="1" applyFont="1" applyFill="1" applyBorder="1" applyAlignment="1">
      <alignment vertical="center" wrapText="1"/>
    </xf>
    <xf numFmtId="168" fontId="4" fillId="0" borderId="0" xfId="1" applyNumberFormat="1" applyFont="1"/>
    <xf numFmtId="168" fontId="25" fillId="0" borderId="29" xfId="1" applyNumberFormat="1" applyFont="1" applyBorder="1" applyAlignment="1">
      <alignment horizontal="center" vertical="center" wrapText="1"/>
    </xf>
    <xf numFmtId="168" fontId="5" fillId="0" borderId="1" xfId="1" applyNumberFormat="1" applyFont="1" applyBorder="1" applyAlignment="1" applyProtection="1">
      <alignment horizontal="center" vertical="center" wrapText="1"/>
    </xf>
    <xf numFmtId="168" fontId="5" fillId="0" borderId="1" xfId="1" applyNumberFormat="1" applyFont="1" applyFill="1" applyBorder="1" applyAlignment="1">
      <alignment horizontal="center" vertical="center" wrapText="1"/>
    </xf>
    <xf numFmtId="168" fontId="5" fillId="0" borderId="0" xfId="1" applyNumberFormat="1" applyFont="1" applyAlignment="1">
      <alignment wrapText="1"/>
    </xf>
    <xf numFmtId="168" fontId="9" fillId="4" borderId="5" xfId="1" applyNumberFormat="1" applyFont="1" applyFill="1" applyBorder="1" applyAlignment="1" applyProtection="1">
      <alignment vertical="center" wrapText="1"/>
    </xf>
    <xf numFmtId="168" fontId="8" fillId="4" borderId="1" xfId="1" applyNumberFormat="1" applyFont="1" applyFill="1" applyBorder="1" applyAlignment="1" applyProtection="1">
      <alignment horizontal="center" vertical="center" wrapText="1"/>
    </xf>
    <xf numFmtId="168" fontId="7" fillId="0" borderId="8" xfId="1" applyNumberFormat="1" applyFont="1" applyBorder="1" applyAlignment="1">
      <alignment horizontal="center" vertical="center" wrapText="1"/>
    </xf>
    <xf numFmtId="168" fontId="9" fillId="0" borderId="1" xfId="1" applyNumberFormat="1" applyFont="1" applyBorder="1" applyAlignment="1">
      <alignment horizontal="center" vertical="center" wrapText="1"/>
    </xf>
    <xf numFmtId="168" fontId="9" fillId="0" borderId="1" xfId="1" applyNumberFormat="1" applyFont="1" applyBorder="1" applyAlignment="1" applyProtection="1">
      <alignment vertical="center" wrapText="1"/>
    </xf>
    <xf numFmtId="168" fontId="8" fillId="0" borderId="1" xfId="1" applyNumberFormat="1" applyFont="1" applyBorder="1" applyAlignment="1">
      <alignment horizontal="center" vertical="center" wrapText="1"/>
    </xf>
    <xf numFmtId="168" fontId="8" fillId="0" borderId="1" xfId="1" applyNumberFormat="1" applyFont="1" applyFill="1" applyBorder="1" applyAlignment="1">
      <alignment horizontal="center" vertical="center" wrapText="1"/>
    </xf>
    <xf numFmtId="168" fontId="7" fillId="0" borderId="1" xfId="1" applyNumberFormat="1" applyFont="1" applyBorder="1" applyAlignment="1" applyProtection="1">
      <alignment horizontal="center" vertical="center" wrapText="1"/>
    </xf>
    <xf numFmtId="168" fontId="5" fillId="6" borderId="1" xfId="1" applyNumberFormat="1" applyFont="1" applyFill="1" applyBorder="1" applyAlignment="1" applyProtection="1">
      <alignment vertical="center" wrapText="1"/>
    </xf>
    <xf numFmtId="168" fontId="5" fillId="8" borderId="1" xfId="1" applyNumberFormat="1" applyFont="1" applyFill="1" applyBorder="1" applyAlignment="1" applyProtection="1">
      <alignment vertical="center" wrapText="1"/>
    </xf>
    <xf numFmtId="168" fontId="4" fillId="0" borderId="0" xfId="1" applyNumberFormat="1" applyFont="1" applyAlignment="1">
      <alignment horizontal="center" vertical="center"/>
    </xf>
    <xf numFmtId="168" fontId="5" fillId="0" borderId="8" xfId="1" applyNumberFormat="1" applyFont="1" applyBorder="1" applyAlignment="1">
      <alignment vertical="center" wrapText="1"/>
    </xf>
    <xf numFmtId="168" fontId="7" fillId="0" borderId="8" xfId="1" applyNumberFormat="1" applyFont="1" applyFill="1" applyBorder="1" applyAlignment="1">
      <alignment horizontal="center" vertical="center" wrapText="1"/>
    </xf>
    <xf numFmtId="168" fontId="5" fillId="0" borderId="16" xfId="1" applyNumberFormat="1" applyFont="1" applyBorder="1" applyAlignment="1">
      <alignment horizontal="center" vertical="center" wrapText="1"/>
    </xf>
    <xf numFmtId="168" fontId="14" fillId="5" borderId="8" xfId="1" applyNumberFormat="1" applyFont="1" applyFill="1" applyBorder="1" applyAlignment="1">
      <alignment horizontal="center" vertical="center"/>
    </xf>
    <xf numFmtId="168" fontId="15" fillId="5" borderId="8" xfId="1" applyNumberFormat="1" applyFont="1" applyFill="1" applyBorder="1" applyAlignment="1">
      <alignment horizontal="center" vertical="center"/>
    </xf>
    <xf numFmtId="168" fontId="7" fillId="5" borderId="8" xfId="1" applyNumberFormat="1" applyFont="1" applyFill="1" applyBorder="1" applyAlignment="1">
      <alignment horizontal="center" vertical="center" wrapText="1"/>
    </xf>
    <xf numFmtId="168" fontId="5" fillId="5" borderId="8" xfId="1" applyNumberFormat="1" applyFont="1" applyFill="1" applyBorder="1" applyAlignment="1">
      <alignment horizontal="center" vertical="center" wrapText="1"/>
    </xf>
    <xf numFmtId="168" fontId="7" fillId="5" borderId="8" xfId="1" applyNumberFormat="1" applyFont="1" applyFill="1" applyBorder="1" applyAlignment="1">
      <alignment horizontal="center" vertical="center"/>
    </xf>
    <xf numFmtId="168" fontId="7" fillId="5" borderId="8" xfId="1" applyNumberFormat="1" applyFont="1" applyFill="1" applyBorder="1" applyAlignment="1">
      <alignment horizontal="center" wrapText="1"/>
    </xf>
    <xf numFmtId="168" fontId="7" fillId="5" borderId="8" xfId="1" applyNumberFormat="1" applyFont="1" applyFill="1" applyBorder="1" applyAlignment="1">
      <alignment horizontal="right" wrapText="1"/>
    </xf>
    <xf numFmtId="168" fontId="7" fillId="5" borderId="1" xfId="1" applyNumberFormat="1" applyFont="1" applyFill="1" applyBorder="1" applyAlignment="1">
      <alignment horizontal="center" wrapText="1"/>
    </xf>
    <xf numFmtId="168" fontId="5" fillId="5" borderId="1" xfId="1" applyNumberFormat="1" applyFont="1" applyFill="1" applyBorder="1" applyAlignment="1">
      <alignment horizontal="right" wrapText="1"/>
    </xf>
    <xf numFmtId="168" fontId="7" fillId="5" borderId="1" xfId="1" applyNumberFormat="1" applyFont="1" applyFill="1" applyBorder="1" applyAlignment="1">
      <alignment horizontal="right" wrapText="1"/>
    </xf>
    <xf numFmtId="168" fontId="4" fillId="0" borderId="0" xfId="1" applyNumberFormat="1" applyFont="1" applyAlignment="1">
      <alignment horizontal="center"/>
    </xf>
    <xf numFmtId="168" fontId="18" fillId="9" borderId="1" xfId="1" applyNumberFormat="1" applyFont="1" applyFill="1" applyBorder="1" applyAlignment="1">
      <alignment horizontal="center" vertical="center"/>
    </xf>
    <xf numFmtId="168" fontId="14" fillId="0" borderId="1" xfId="1" applyNumberFormat="1" applyFont="1" applyBorder="1" applyAlignment="1">
      <alignment horizontal="center" vertical="center"/>
    </xf>
    <xf numFmtId="168" fontId="14" fillId="0" borderId="1" xfId="1" applyNumberFormat="1" applyFont="1" applyBorder="1" applyAlignment="1">
      <alignment horizontal="center" vertical="center" wrapText="1"/>
    </xf>
    <xf numFmtId="168" fontId="14" fillId="0" borderId="1" xfId="1" applyNumberFormat="1" applyFont="1" applyFill="1" applyBorder="1" applyAlignment="1">
      <alignment horizontal="center" vertical="center" wrapText="1"/>
    </xf>
    <xf numFmtId="168" fontId="14" fillId="5" borderId="1" xfId="1" applyNumberFormat="1" applyFont="1" applyFill="1" applyBorder="1" applyAlignment="1">
      <alignment horizontal="center" vertical="center" wrapText="1"/>
    </xf>
    <xf numFmtId="168" fontId="4" fillId="0" borderId="0" xfId="1" applyNumberFormat="1" applyFont="1" applyAlignment="1">
      <alignment vertical="center"/>
    </xf>
    <xf numFmtId="168" fontId="21" fillId="0" borderId="0" xfId="1" applyNumberFormat="1" applyFont="1" applyAlignment="1">
      <alignment vertical="center"/>
    </xf>
    <xf numFmtId="168" fontId="0" fillId="0" borderId="0" xfId="1" applyNumberFormat="1" applyFont="1"/>
    <xf numFmtId="169" fontId="9" fillId="13" borderId="1" xfId="1" applyNumberFormat="1" applyFont="1" applyFill="1" applyBorder="1" applyAlignment="1">
      <alignment horizontal="center" vertical="center" wrapText="1"/>
    </xf>
    <xf numFmtId="168" fontId="5" fillId="12" borderId="1" xfId="0" applyNumberFormat="1" applyFont="1" applyFill="1" applyBorder="1" applyAlignment="1">
      <alignment vertical="center" wrapText="1"/>
    </xf>
    <xf numFmtId="0" fontId="5" fillId="12" borderId="5" xfId="0" applyFont="1" applyFill="1" applyBorder="1" applyAlignment="1">
      <alignment vertical="center" wrapText="1"/>
    </xf>
    <xf numFmtId="0" fontId="5" fillId="12" borderId="0" xfId="0" applyFont="1" applyFill="1" applyBorder="1" applyAlignment="1">
      <alignment horizontal="center" vertical="center" wrapText="1"/>
    </xf>
    <xf numFmtId="168" fontId="5" fillId="12" borderId="5" xfId="1" applyNumberFormat="1" applyFont="1" applyFill="1" applyBorder="1" applyAlignment="1">
      <alignment horizontal="center" vertical="center" wrapText="1"/>
    </xf>
    <xf numFmtId="0" fontId="9" fillId="12" borderId="0" xfId="0" applyFont="1" applyFill="1" applyBorder="1" applyAlignment="1">
      <alignment horizontal="center" vertical="center" wrapText="1"/>
    </xf>
    <xf numFmtId="0" fontId="9" fillId="12" borderId="1" xfId="0" applyFont="1" applyFill="1" applyBorder="1" applyAlignment="1">
      <alignment vertical="center" wrapText="1"/>
    </xf>
    <xf numFmtId="0" fontId="9" fillId="12" borderId="1" xfId="0" applyFont="1" applyFill="1" applyBorder="1" applyAlignment="1">
      <alignment horizontal="center" vertical="center" wrapText="1"/>
    </xf>
    <xf numFmtId="168" fontId="9" fillId="12" borderId="1" xfId="1" applyNumberFormat="1" applyFont="1" applyFill="1" applyBorder="1" applyAlignment="1">
      <alignment horizontal="center" vertical="center" wrapText="1"/>
    </xf>
    <xf numFmtId="0" fontId="9" fillId="12" borderId="6" xfId="0" applyFont="1" applyFill="1" applyBorder="1" applyAlignment="1">
      <alignment vertical="center" wrapText="1"/>
    </xf>
    <xf numFmtId="168" fontId="8" fillId="13" borderId="26" xfId="1" applyNumberFormat="1" applyFont="1" applyFill="1" applyBorder="1" applyAlignment="1">
      <alignment horizontal="center" vertical="center" wrapText="1"/>
    </xf>
    <xf numFmtId="168" fontId="9" fillId="13" borderId="6" xfId="1" applyNumberFormat="1" applyFont="1" applyFill="1" applyBorder="1" applyAlignment="1">
      <alignment horizontal="center" vertical="center" wrapText="1"/>
    </xf>
    <xf numFmtId="0" fontId="9" fillId="13" borderId="1" xfId="0" applyFont="1" applyFill="1" applyBorder="1" applyAlignment="1">
      <alignment vertical="center" wrapText="1"/>
    </xf>
    <xf numFmtId="0" fontId="9" fillId="13" borderId="1" xfId="0" applyFont="1" applyFill="1" applyBorder="1" applyAlignment="1">
      <alignment horizontal="center" vertical="center" wrapText="1"/>
    </xf>
    <xf numFmtId="0" fontId="5" fillId="12" borderId="2" xfId="0" applyFont="1" applyFill="1" applyBorder="1" applyAlignment="1">
      <alignment vertical="center" wrapText="1"/>
    </xf>
    <xf numFmtId="0" fontId="5" fillId="12" borderId="2" xfId="0" applyFont="1" applyFill="1" applyBorder="1" applyAlignment="1">
      <alignment horizontal="center" vertical="center" wrapText="1"/>
    </xf>
    <xf numFmtId="15" fontId="0" fillId="0" borderId="0" xfId="0" applyNumberFormat="1"/>
    <xf numFmtId="0" fontId="5" fillId="0" borderId="2" xfId="0" applyFont="1" applyFill="1" applyBorder="1" applyAlignment="1">
      <alignment horizontal="center" vertical="center" wrapText="1"/>
    </xf>
    <xf numFmtId="0" fontId="5" fillId="14" borderId="13" xfId="0" applyFont="1" applyFill="1" applyBorder="1" applyAlignment="1">
      <alignment vertical="center" wrapText="1"/>
    </xf>
    <xf numFmtId="0" fontId="5" fillId="14" borderId="1" xfId="0" applyFont="1" applyFill="1" applyBorder="1" applyAlignment="1">
      <alignment vertical="center" wrapText="1"/>
    </xf>
    <xf numFmtId="0" fontId="5" fillId="14" borderId="1" xfId="0" applyFont="1" applyFill="1" applyBorder="1" applyAlignment="1">
      <alignment horizontal="center" vertical="center" wrapText="1"/>
    </xf>
    <xf numFmtId="168" fontId="8" fillId="15" borderId="1" xfId="1" applyNumberFormat="1" applyFont="1" applyFill="1" applyBorder="1" applyAlignment="1">
      <alignment horizontal="center" vertical="center" wrapText="1"/>
    </xf>
    <xf numFmtId="168" fontId="5" fillId="14" borderId="8" xfId="1" applyNumberFormat="1" applyFont="1" applyFill="1" applyBorder="1" applyAlignment="1">
      <alignment horizontal="center" vertical="center" wrapText="1"/>
    </xf>
    <xf numFmtId="0" fontId="5" fillId="14" borderId="2" xfId="0" applyFont="1" applyFill="1" applyBorder="1" applyAlignment="1">
      <alignment horizontal="center" vertical="center" wrapText="1"/>
    </xf>
    <xf numFmtId="169" fontId="9" fillId="15" borderId="1" xfId="1" applyNumberFormat="1" applyFont="1" applyFill="1" applyBorder="1" applyAlignment="1">
      <alignment horizontal="center" vertical="center" wrapText="1"/>
    </xf>
    <xf numFmtId="44" fontId="15" fillId="14" borderId="1" xfId="2" applyFont="1" applyFill="1" applyBorder="1" applyAlignment="1">
      <alignment horizontal="center" vertical="center"/>
    </xf>
    <xf numFmtId="0" fontId="0" fillId="14" borderId="0" xfId="0" applyFill="1"/>
    <xf numFmtId="0" fontId="14" fillId="14" borderId="1" xfId="0" applyFont="1" applyFill="1" applyBorder="1" applyAlignment="1">
      <alignment horizontal="center" vertical="center"/>
    </xf>
    <xf numFmtId="168" fontId="14" fillId="14" borderId="1" xfId="1" applyNumberFormat="1" applyFont="1" applyFill="1" applyBorder="1"/>
    <xf numFmtId="168" fontId="15" fillId="14" borderId="8" xfId="1" applyNumberFormat="1" applyFont="1" applyFill="1" applyBorder="1" applyAlignment="1">
      <alignment horizontal="center" vertical="center"/>
    </xf>
    <xf numFmtId="169" fontId="4" fillId="14" borderId="1" xfId="1" applyNumberFormat="1" applyFont="1" applyFill="1" applyBorder="1" applyAlignment="1">
      <alignment horizontal="center" vertical="center"/>
    </xf>
    <xf numFmtId="169" fontId="8" fillId="15" borderId="1" xfId="1" applyNumberFormat="1" applyFont="1" applyFill="1" applyBorder="1" applyAlignment="1">
      <alignment horizontal="center" vertical="center" wrapText="1"/>
    </xf>
    <xf numFmtId="0" fontId="7" fillId="14" borderId="1" xfId="0" applyFont="1" applyFill="1" applyBorder="1" applyAlignment="1">
      <alignment horizontal="center" vertical="center"/>
    </xf>
    <xf numFmtId="168" fontId="7" fillId="14" borderId="1" xfId="1" applyNumberFormat="1" applyFont="1" applyFill="1" applyBorder="1"/>
    <xf numFmtId="0" fontId="5" fillId="0" borderId="27" xfId="0" applyFont="1" applyFill="1" applyBorder="1" applyAlignment="1">
      <alignment horizontal="center" vertical="center" wrapText="1"/>
    </xf>
    <xf numFmtId="168" fontId="5" fillId="0" borderId="16" xfId="1" applyNumberFormat="1" applyFont="1" applyFill="1" applyBorder="1" applyAlignment="1">
      <alignment horizontal="center" vertical="center" wrapText="1"/>
    </xf>
    <xf numFmtId="0" fontId="5" fillId="14" borderId="1" xfId="0" applyFont="1" applyFill="1" applyBorder="1" applyAlignment="1">
      <alignment horizontal="center" wrapText="1"/>
    </xf>
    <xf numFmtId="168" fontId="5" fillId="14" borderId="1" xfId="0" applyNumberFormat="1" applyFont="1" applyFill="1" applyBorder="1" applyAlignment="1">
      <alignment horizontal="center" wrapText="1"/>
    </xf>
    <xf numFmtId="168" fontId="5" fillId="14" borderId="1" xfId="1" applyNumberFormat="1" applyFont="1" applyFill="1" applyBorder="1" applyAlignment="1">
      <alignment horizontal="right" wrapText="1"/>
    </xf>
    <xf numFmtId="0" fontId="7" fillId="14" borderId="1" xfId="0" applyFont="1" applyFill="1" applyBorder="1" applyAlignment="1">
      <alignment horizontal="center" wrapText="1"/>
    </xf>
    <xf numFmtId="168" fontId="7" fillId="14" borderId="1" xfId="2" applyNumberFormat="1" applyFont="1" applyFill="1" applyBorder="1" applyAlignment="1">
      <alignment horizontal="center" wrapText="1"/>
    </xf>
    <xf numFmtId="168" fontId="5" fillId="14" borderId="1" xfId="1" applyNumberFormat="1" applyFont="1" applyFill="1" applyBorder="1" applyAlignment="1">
      <alignment horizontal="center" wrapText="1"/>
    </xf>
    <xf numFmtId="168" fontId="7" fillId="14" borderId="1" xfId="0" applyNumberFormat="1" applyFont="1" applyFill="1" applyBorder="1" applyAlignment="1">
      <alignment horizontal="center" wrapText="1"/>
    </xf>
    <xf numFmtId="0" fontId="7" fillId="14" borderId="1" xfId="0" applyFont="1" applyFill="1" applyBorder="1" applyAlignment="1">
      <alignment horizontal="right" wrapText="1"/>
    </xf>
    <xf numFmtId="168" fontId="7" fillId="14" borderId="1" xfId="0" applyNumberFormat="1" applyFont="1" applyFill="1" applyBorder="1" applyAlignment="1">
      <alignment horizontal="right" wrapText="1"/>
    </xf>
    <xf numFmtId="169" fontId="5" fillId="14" borderId="1" xfId="1" applyNumberFormat="1" applyFont="1" applyFill="1" applyBorder="1" applyAlignment="1">
      <alignment horizontal="center" wrapText="1"/>
    </xf>
    <xf numFmtId="170" fontId="15" fillId="0" borderId="21" xfId="0" applyNumberFormat="1" applyFont="1" applyBorder="1" applyAlignment="1">
      <alignment horizontal="center" vertical="center" wrapText="1"/>
    </xf>
    <xf numFmtId="0" fontId="15" fillId="14" borderId="1" xfId="0" applyFont="1" applyFill="1" applyBorder="1" applyAlignment="1">
      <alignment horizontal="center" vertical="center" wrapText="1"/>
    </xf>
    <xf numFmtId="168" fontId="14" fillId="14" borderId="1" xfId="0" applyNumberFormat="1" applyFont="1" applyFill="1" applyBorder="1" applyAlignment="1">
      <alignment horizontal="center" vertical="center" wrapText="1"/>
    </xf>
    <xf numFmtId="168" fontId="15" fillId="14" borderId="1" xfId="1" applyNumberFormat="1" applyFont="1" applyFill="1" applyBorder="1" applyAlignment="1">
      <alignment horizontal="center" vertical="center" wrapText="1"/>
    </xf>
    <xf numFmtId="168" fontId="14" fillId="14" borderId="1" xfId="0" applyNumberFormat="1" applyFont="1" applyFill="1" applyBorder="1" applyAlignment="1">
      <alignment horizontal="center" vertical="center"/>
    </xf>
    <xf numFmtId="0" fontId="14" fillId="14" borderId="1" xfId="0" applyFont="1" applyFill="1" applyBorder="1" applyAlignment="1">
      <alignment horizontal="center" vertical="center" wrapText="1"/>
    </xf>
    <xf numFmtId="0" fontId="9" fillId="14" borderId="1" xfId="0" applyFont="1" applyFill="1" applyBorder="1" applyAlignment="1">
      <alignment horizontal="center" vertical="center" wrapText="1"/>
    </xf>
    <xf numFmtId="168" fontId="9" fillId="14" borderId="1" xfId="0" applyNumberFormat="1" applyFont="1" applyFill="1" applyBorder="1" applyAlignment="1">
      <alignment horizontal="center" vertical="center" wrapText="1"/>
    </xf>
    <xf numFmtId="0" fontId="15" fillId="14" borderId="26" xfId="0" applyFont="1" applyFill="1" applyBorder="1" applyAlignment="1">
      <alignment horizontal="center" vertical="center" wrapText="1"/>
    </xf>
    <xf numFmtId="0" fontId="14" fillId="14" borderId="26" xfId="0" applyFont="1" applyFill="1" applyBorder="1" applyAlignment="1">
      <alignment horizontal="center" vertical="center"/>
    </xf>
    <xf numFmtId="168" fontId="14" fillId="14" borderId="26" xfId="0" applyNumberFormat="1" applyFont="1" applyFill="1" applyBorder="1" applyAlignment="1">
      <alignment horizontal="center" vertical="center"/>
    </xf>
    <xf numFmtId="168" fontId="8" fillId="15" borderId="26" xfId="1" applyNumberFormat="1" applyFont="1" applyFill="1" applyBorder="1" applyAlignment="1">
      <alignment horizontal="center" vertical="center" wrapText="1"/>
    </xf>
    <xf numFmtId="168" fontId="15" fillId="14" borderId="26" xfId="1" applyNumberFormat="1" applyFont="1" applyFill="1" applyBorder="1" applyAlignment="1">
      <alignment horizontal="center" vertical="center" wrapText="1"/>
    </xf>
    <xf numFmtId="0" fontId="26" fillId="0" borderId="1" xfId="0" applyFont="1" applyBorder="1" applyAlignment="1">
      <alignment vertical="center"/>
    </xf>
    <xf numFmtId="170" fontId="27" fillId="0" borderId="1" xfId="0" applyNumberFormat="1" applyFont="1" applyBorder="1" applyAlignment="1">
      <alignment vertical="center"/>
    </xf>
    <xf numFmtId="0" fontId="23" fillId="0" borderId="1" xfId="0" applyFont="1" applyBorder="1" applyAlignment="1">
      <alignment vertical="center" wrapText="1"/>
    </xf>
    <xf numFmtId="0" fontId="24" fillId="0" borderId="1" xfId="0" applyFont="1" applyBorder="1" applyAlignment="1">
      <alignment vertical="center" wrapText="1"/>
    </xf>
    <xf numFmtId="0" fontId="23" fillId="0" borderId="4" xfId="0" applyFont="1" applyBorder="1" applyAlignment="1">
      <alignment horizontal="center" vertical="center" wrapText="1"/>
    </xf>
    <xf numFmtId="0" fontId="5" fillId="0" borderId="2" xfId="0" applyFont="1" applyFill="1" applyBorder="1" applyAlignment="1">
      <alignment horizontal="center" vertical="center" wrapText="1"/>
    </xf>
    <xf numFmtId="0" fontId="3" fillId="2" borderId="0" xfId="0" applyFont="1" applyFill="1" applyAlignment="1">
      <alignment horizontal="center"/>
    </xf>
    <xf numFmtId="0" fontId="5" fillId="3"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3" borderId="1" xfId="0" applyFont="1" applyFill="1" applyBorder="1" applyAlignment="1">
      <alignment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167" fontId="5" fillId="6" borderId="1" xfId="1" applyNumberFormat="1" applyFont="1" applyFill="1" applyBorder="1" applyAlignment="1" applyProtection="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3" borderId="17"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5" borderId="26" xfId="0" applyFont="1" applyFill="1" applyBorder="1" applyAlignment="1">
      <alignment horizontal="right" wrapText="1"/>
    </xf>
    <xf numFmtId="0" fontId="5" fillId="5" borderId="7" xfId="0" applyFont="1" applyFill="1" applyBorder="1" applyAlignment="1">
      <alignment horizontal="right" wrapText="1"/>
    </xf>
    <xf numFmtId="168" fontId="5" fillId="5" borderId="26" xfId="0" applyNumberFormat="1" applyFont="1" applyFill="1" applyBorder="1" applyAlignment="1">
      <alignment horizontal="right" wrapText="1"/>
    </xf>
    <xf numFmtId="168" fontId="5" fillId="5" borderId="7" xfId="0" applyNumberFormat="1" applyFont="1" applyFill="1" applyBorder="1" applyAlignment="1">
      <alignment horizontal="right" wrapText="1"/>
    </xf>
    <xf numFmtId="0" fontId="15" fillId="0" borderId="32"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34" xfId="0" applyFont="1" applyBorder="1" applyAlignment="1">
      <alignment horizontal="center" vertical="center" wrapText="1"/>
    </xf>
    <xf numFmtId="0" fontId="26" fillId="0" borderId="1" xfId="0" applyFont="1" applyBorder="1" applyAlignment="1">
      <alignment horizontal="center" vertical="center"/>
    </xf>
    <xf numFmtId="1" fontId="28" fillId="0" borderId="2" xfId="1" applyNumberFormat="1" applyFont="1" applyFill="1" applyBorder="1" applyAlignment="1" applyProtection="1">
      <alignment horizontal="center" vertical="center" wrapText="1"/>
    </xf>
    <xf numFmtId="1" fontId="28" fillId="0" borderId="4" xfId="1" applyNumberFormat="1" applyFont="1" applyFill="1" applyBorder="1" applyAlignment="1" applyProtection="1">
      <alignment horizontal="center" vertical="center" wrapText="1"/>
    </xf>
    <xf numFmtId="169" fontId="23" fillId="0" borderId="1" xfId="1" applyNumberFormat="1" applyFont="1" applyFill="1" applyBorder="1" applyAlignment="1">
      <alignment horizontal="center" vertical="center" wrapText="1"/>
    </xf>
    <xf numFmtId="168" fontId="28" fillId="0" borderId="2" xfId="1" applyNumberFormat="1" applyFont="1" applyFill="1" applyBorder="1" applyAlignment="1" applyProtection="1">
      <alignment horizontal="center" vertical="center" wrapText="1"/>
    </xf>
    <xf numFmtId="168" fontId="28" fillId="0" borderId="4" xfId="1" applyNumberFormat="1" applyFont="1" applyFill="1" applyBorder="1" applyAlignment="1" applyProtection="1">
      <alignment horizontal="center" vertical="center" wrapText="1"/>
    </xf>
    <xf numFmtId="168" fontId="23" fillId="0" borderId="1" xfId="1" applyNumberFormat="1" applyFont="1" applyFill="1" applyBorder="1" applyAlignment="1">
      <alignment horizontal="center" vertical="center" wrapText="1"/>
    </xf>
    <xf numFmtId="0" fontId="23" fillId="11" borderId="2" xfId="0" applyFont="1" applyFill="1" applyBorder="1" applyAlignment="1">
      <alignment horizontal="center" vertical="center" wrapText="1"/>
    </xf>
    <xf numFmtId="0" fontId="23" fillId="11" borderId="4" xfId="0" applyFont="1" applyFill="1" applyBorder="1" applyAlignment="1">
      <alignment horizontal="center" vertical="center" wrapText="1"/>
    </xf>
    <xf numFmtId="168" fontId="23" fillId="11" borderId="2" xfId="1" applyNumberFormat="1" applyFont="1" applyFill="1" applyBorder="1" applyAlignment="1">
      <alignment horizontal="center" vertical="center" wrapText="1"/>
    </xf>
    <xf numFmtId="168" fontId="23" fillId="11" borderId="4" xfId="1" applyNumberFormat="1" applyFont="1" applyFill="1" applyBorder="1" applyAlignment="1">
      <alignment horizontal="center" vertical="center" wrapText="1"/>
    </xf>
  </cellXfs>
  <cellStyles count="5">
    <cellStyle name="Excel Built-in Comma [0] 1" xfId="4"/>
    <cellStyle name="Milliers" xfId="1" builtinId="3"/>
    <cellStyle name="Monétaire" xfId="2" builtinId="4"/>
    <cellStyle name="Monétaire 2" xf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770"/>
  <sheetViews>
    <sheetView tabSelected="1" topLeftCell="A761" zoomScale="93" zoomScaleNormal="130" zoomScaleSheetLayoutView="86" workbookViewId="0">
      <selection activeCell="B767" sqref="B767"/>
    </sheetView>
  </sheetViews>
  <sheetFormatPr baseColWidth="10" defaultRowHeight="14.4" x14ac:dyDescent="0.3"/>
  <cols>
    <col min="1" max="1" width="10.5546875" customWidth="1"/>
    <col min="2" max="2" width="42" customWidth="1"/>
    <col min="4" max="4" width="20.33203125" style="155" customWidth="1"/>
    <col min="5" max="5" width="16.33203125" style="113" customWidth="1"/>
    <col min="6" max="6" width="13.88671875" style="113" customWidth="1"/>
    <col min="7" max="7" width="19.44140625" style="251" customWidth="1"/>
    <col min="8" max="8" width="23.44140625" customWidth="1"/>
    <col min="9" max="9" width="16" bestFit="1" customWidth="1"/>
  </cols>
  <sheetData>
    <row r="1" spans="1:7" ht="15" customHeight="1" x14ac:dyDescent="0.3">
      <c r="A1" s="317" t="s">
        <v>0</v>
      </c>
      <c r="B1" s="317"/>
      <c r="C1" s="317"/>
      <c r="D1" s="317"/>
      <c r="E1" s="317"/>
      <c r="F1" s="317"/>
      <c r="G1" s="317"/>
    </row>
    <row r="2" spans="1:7" ht="15" customHeight="1" x14ac:dyDescent="0.3">
      <c r="A2" s="317"/>
      <c r="B2" s="317"/>
      <c r="C2" s="317"/>
      <c r="D2" s="317"/>
      <c r="E2" s="317"/>
      <c r="F2" s="317"/>
      <c r="G2" s="317"/>
    </row>
    <row r="3" spans="1:7" ht="15" customHeight="1" x14ac:dyDescent="0.3">
      <c r="A3" s="317"/>
      <c r="B3" s="317"/>
      <c r="C3" s="317"/>
      <c r="D3" s="317"/>
      <c r="E3" s="317"/>
      <c r="F3" s="317"/>
      <c r="G3" s="317"/>
    </row>
    <row r="4" spans="1:7" x14ac:dyDescent="0.3">
      <c r="A4" s="1"/>
      <c r="B4" s="1"/>
      <c r="C4" s="1"/>
      <c r="D4" s="114"/>
      <c r="E4" s="91"/>
      <c r="F4" s="91"/>
      <c r="G4" s="214"/>
    </row>
    <row r="5" spans="1:7" x14ac:dyDescent="0.3">
      <c r="A5" s="163"/>
      <c r="B5" s="163"/>
      <c r="C5" s="163"/>
      <c r="D5" s="115"/>
      <c r="E5" s="92"/>
      <c r="F5" s="92"/>
      <c r="G5" s="199"/>
    </row>
    <row r="6" spans="1:7" ht="16.95" customHeight="1" thickBot="1" x14ac:dyDescent="0.35">
      <c r="A6" s="318" t="s">
        <v>1</v>
      </c>
      <c r="B6" s="318"/>
      <c r="C6" s="318"/>
      <c r="D6" s="318"/>
      <c r="E6" s="318"/>
      <c r="F6" s="318"/>
      <c r="G6" s="318"/>
    </row>
    <row r="7" spans="1:7" ht="31.8" thickTop="1" x14ac:dyDescent="0.3">
      <c r="A7" s="191" t="s">
        <v>2</v>
      </c>
      <c r="B7" s="191" t="s">
        <v>3</v>
      </c>
      <c r="C7" s="190" t="s">
        <v>4</v>
      </c>
      <c r="D7" s="190" t="s">
        <v>331</v>
      </c>
      <c r="E7" s="191" t="s">
        <v>713</v>
      </c>
      <c r="F7" s="189" t="s">
        <v>711</v>
      </c>
      <c r="G7" s="215" t="s">
        <v>712</v>
      </c>
    </row>
    <row r="8" spans="1:7" x14ac:dyDescent="0.3">
      <c r="A8" s="164" t="s">
        <v>5</v>
      </c>
      <c r="B8" s="164" t="s">
        <v>6</v>
      </c>
      <c r="C8" s="164"/>
      <c r="D8" s="116"/>
      <c r="E8" s="94"/>
      <c r="F8" s="94"/>
      <c r="G8" s="201"/>
    </row>
    <row r="9" spans="1:7" x14ac:dyDescent="0.3">
      <c r="A9" s="2">
        <v>101</v>
      </c>
      <c r="B9" s="4" t="s">
        <v>8</v>
      </c>
      <c r="C9" s="5"/>
      <c r="D9" s="117"/>
      <c r="E9" s="89"/>
      <c r="F9" s="89"/>
      <c r="G9" s="87"/>
    </row>
    <row r="10" spans="1:7" ht="27" x14ac:dyDescent="0.3">
      <c r="A10" s="2">
        <f>+A9+1</f>
        <v>102</v>
      </c>
      <c r="B10" s="2" t="s">
        <v>9</v>
      </c>
      <c r="C10" s="5" t="s">
        <v>7</v>
      </c>
      <c r="D10" s="87">
        <v>209.2</v>
      </c>
      <c r="E10" s="176"/>
      <c r="F10" s="176"/>
      <c r="G10" s="87"/>
    </row>
    <row r="11" spans="1:7" x14ac:dyDescent="0.3">
      <c r="A11" s="2">
        <f t="shared" ref="A11:A14" si="0">+A10+1</f>
        <v>103</v>
      </c>
      <c r="B11" s="2" t="s">
        <v>617</v>
      </c>
      <c r="C11" s="5" t="s">
        <v>7</v>
      </c>
      <c r="D11" s="87">
        <v>19.8</v>
      </c>
      <c r="E11" s="176"/>
      <c r="F11" s="176"/>
      <c r="G11" s="87"/>
    </row>
    <row r="12" spans="1:7" ht="27" x14ac:dyDescent="0.3">
      <c r="A12" s="2">
        <f t="shared" si="0"/>
        <v>104</v>
      </c>
      <c r="B12" s="2" t="s">
        <v>11</v>
      </c>
      <c r="C12" s="5" t="s">
        <v>12</v>
      </c>
      <c r="D12" s="87">
        <v>1</v>
      </c>
      <c r="E12" s="176"/>
      <c r="F12" s="176"/>
      <c r="G12" s="87"/>
    </row>
    <row r="13" spans="1:7" x14ac:dyDescent="0.3">
      <c r="A13" s="2">
        <f t="shared" si="0"/>
        <v>105</v>
      </c>
      <c r="B13" s="2" t="s">
        <v>13</v>
      </c>
      <c r="C13" s="5" t="s">
        <v>4</v>
      </c>
      <c r="D13" s="87">
        <v>1</v>
      </c>
      <c r="E13" s="176"/>
      <c r="F13" s="176"/>
      <c r="G13" s="87"/>
    </row>
    <row r="14" spans="1:7" x14ac:dyDescent="0.3">
      <c r="A14" s="2">
        <f t="shared" si="0"/>
        <v>106</v>
      </c>
      <c r="B14" s="2" t="s">
        <v>14</v>
      </c>
      <c r="C14" s="5" t="s">
        <v>4</v>
      </c>
      <c r="D14" s="87">
        <v>1</v>
      </c>
      <c r="E14" s="176"/>
      <c r="F14" s="176"/>
      <c r="G14" s="87"/>
    </row>
    <row r="15" spans="1:7" ht="27" x14ac:dyDescent="0.3">
      <c r="A15" s="2">
        <f>+A14+1</f>
        <v>107</v>
      </c>
      <c r="B15" s="2" t="s">
        <v>15</v>
      </c>
      <c r="C15" s="5" t="s">
        <v>7</v>
      </c>
      <c r="D15" s="87">
        <v>18.850000000000001</v>
      </c>
      <c r="E15" s="176"/>
      <c r="F15" s="176"/>
      <c r="G15" s="87"/>
    </row>
    <row r="16" spans="1:7" x14ac:dyDescent="0.3">
      <c r="A16" s="2">
        <f>+A15+1</f>
        <v>108</v>
      </c>
      <c r="B16" s="2" t="s">
        <v>620</v>
      </c>
      <c r="C16" s="5" t="s">
        <v>12</v>
      </c>
      <c r="D16" s="87">
        <v>1</v>
      </c>
      <c r="E16" s="176"/>
      <c r="F16" s="176"/>
      <c r="G16" s="87"/>
    </row>
    <row r="17" spans="1:7" x14ac:dyDescent="0.3">
      <c r="A17" s="192" t="s">
        <v>16</v>
      </c>
      <c r="B17" s="192"/>
      <c r="C17" s="192"/>
      <c r="D17" s="192"/>
      <c r="E17" s="193"/>
      <c r="F17" s="194"/>
      <c r="G17" s="195">
        <f>+SUM(F10:F16)</f>
        <v>0</v>
      </c>
    </row>
    <row r="18" spans="1:7" x14ac:dyDescent="0.3">
      <c r="A18" s="164" t="s">
        <v>17</v>
      </c>
      <c r="B18" s="164" t="s">
        <v>18</v>
      </c>
      <c r="C18" s="164"/>
      <c r="D18" s="164"/>
      <c r="E18" s="164"/>
      <c r="F18" s="176"/>
      <c r="G18" s="196"/>
    </row>
    <row r="19" spans="1:7" ht="26.4" x14ac:dyDescent="0.3">
      <c r="A19" s="5">
        <v>201</v>
      </c>
      <c r="B19" s="5" t="s">
        <v>19</v>
      </c>
      <c r="C19" s="6" t="s">
        <v>12</v>
      </c>
      <c r="D19" s="117">
        <v>1</v>
      </c>
      <c r="E19" s="176"/>
      <c r="F19" s="176"/>
      <c r="G19" s="87"/>
    </row>
    <row r="20" spans="1:7" x14ac:dyDescent="0.3">
      <c r="A20" s="5">
        <v>202</v>
      </c>
      <c r="B20" s="31" t="s">
        <v>20</v>
      </c>
      <c r="C20" s="156" t="s">
        <v>12</v>
      </c>
      <c r="D20" s="130">
        <v>1</v>
      </c>
      <c r="E20" s="176"/>
      <c r="F20" s="176"/>
      <c r="G20" s="87"/>
    </row>
    <row r="21" spans="1:7" ht="26.4" x14ac:dyDescent="0.3">
      <c r="A21" s="5">
        <v>203</v>
      </c>
      <c r="B21" s="9" t="s">
        <v>21</v>
      </c>
      <c r="C21" s="8" t="s">
        <v>12</v>
      </c>
      <c r="D21" s="118">
        <v>1</v>
      </c>
      <c r="E21" s="176"/>
      <c r="F21" s="176"/>
      <c r="G21" s="87"/>
    </row>
    <row r="22" spans="1:7" ht="26.4" x14ac:dyDescent="0.3">
      <c r="A22" s="5">
        <v>204</v>
      </c>
      <c r="B22" s="9" t="s">
        <v>22</v>
      </c>
      <c r="C22" s="5" t="s">
        <v>23</v>
      </c>
      <c r="D22" s="118">
        <v>0.9</v>
      </c>
      <c r="E22" s="176"/>
      <c r="F22" s="176"/>
      <c r="G22" s="87"/>
    </row>
    <row r="23" spans="1:7" ht="26.4" x14ac:dyDescent="0.3">
      <c r="A23" s="5">
        <v>205</v>
      </c>
      <c r="B23" s="9" t="s">
        <v>24</v>
      </c>
      <c r="C23" s="3" t="s">
        <v>12</v>
      </c>
      <c r="D23" s="118">
        <v>1</v>
      </c>
      <c r="E23" s="176"/>
      <c r="F23" s="176"/>
      <c r="G23" s="87"/>
    </row>
    <row r="24" spans="1:7" ht="52.8" x14ac:dyDescent="0.3">
      <c r="A24" s="5">
        <v>206</v>
      </c>
      <c r="B24" s="10" t="s">
        <v>25</v>
      </c>
      <c r="C24" s="11" t="s">
        <v>26</v>
      </c>
      <c r="D24" s="119">
        <v>1</v>
      </c>
      <c r="E24" s="176"/>
      <c r="F24" s="176"/>
      <c r="G24" s="197"/>
    </row>
    <row r="25" spans="1:7" x14ac:dyDescent="0.3">
      <c r="A25" s="192" t="s">
        <v>27</v>
      </c>
      <c r="B25" s="192"/>
      <c r="C25" s="192"/>
      <c r="D25" s="192"/>
      <c r="E25" s="193"/>
      <c r="F25" s="210"/>
      <c r="G25" s="195">
        <f>+SUM(F19:F24)</f>
        <v>0</v>
      </c>
    </row>
    <row r="26" spans="1:7" x14ac:dyDescent="0.3">
      <c r="A26" s="164" t="s">
        <v>28</v>
      </c>
      <c r="B26" s="164" t="s">
        <v>29</v>
      </c>
      <c r="C26" s="164"/>
      <c r="D26" s="164"/>
      <c r="E26" s="164"/>
      <c r="F26" s="196"/>
      <c r="G26" s="196"/>
    </row>
    <row r="27" spans="1:7" x14ac:dyDescent="0.3">
      <c r="A27" s="2"/>
      <c r="B27" s="4" t="s">
        <v>30</v>
      </c>
      <c r="C27" s="164"/>
      <c r="D27" s="120"/>
      <c r="E27" s="93"/>
      <c r="F27" s="196"/>
      <c r="G27" s="200"/>
    </row>
    <row r="28" spans="1:7" ht="46.8" customHeight="1" x14ac:dyDescent="0.3">
      <c r="A28" s="3">
        <v>301</v>
      </c>
      <c r="B28" s="5" t="s">
        <v>618</v>
      </c>
      <c r="C28" s="5" t="s">
        <v>31</v>
      </c>
      <c r="D28" s="117">
        <v>4</v>
      </c>
      <c r="E28" s="176"/>
      <c r="F28" s="176"/>
      <c r="G28" s="87"/>
    </row>
    <row r="29" spans="1:7" ht="39.6" x14ac:dyDescent="0.3">
      <c r="A29" s="3">
        <v>302</v>
      </c>
      <c r="B29" s="5" t="s">
        <v>32</v>
      </c>
      <c r="C29" s="5" t="s">
        <v>31</v>
      </c>
      <c r="D29" s="117">
        <v>18</v>
      </c>
      <c r="E29" s="176"/>
      <c r="F29" s="176"/>
      <c r="G29" s="87"/>
    </row>
    <row r="30" spans="1:7" ht="26.4" x14ac:dyDescent="0.3">
      <c r="A30" s="3">
        <v>304</v>
      </c>
      <c r="B30" s="5" t="s">
        <v>35</v>
      </c>
      <c r="C30" s="5" t="s">
        <v>26</v>
      </c>
      <c r="D30" s="117">
        <v>1</v>
      </c>
      <c r="E30" s="176"/>
      <c r="F30" s="176"/>
      <c r="G30" s="87"/>
    </row>
    <row r="31" spans="1:7" x14ac:dyDescent="0.3">
      <c r="A31" s="192" t="s">
        <v>36</v>
      </c>
      <c r="B31" s="192"/>
      <c r="C31" s="192"/>
      <c r="D31" s="192"/>
      <c r="E31" s="193"/>
      <c r="F31" s="210"/>
      <c r="G31" s="195">
        <f>+SUM(F28:F30)</f>
        <v>0</v>
      </c>
    </row>
    <row r="32" spans="1:7" x14ac:dyDescent="0.3">
      <c r="A32" s="164" t="s">
        <v>37</v>
      </c>
      <c r="B32" s="164" t="s">
        <v>38</v>
      </c>
      <c r="C32" s="164"/>
      <c r="D32" s="164"/>
      <c r="E32" s="164"/>
      <c r="F32" s="196"/>
      <c r="G32" s="196"/>
    </row>
    <row r="33" spans="1:7" x14ac:dyDescent="0.3">
      <c r="A33" s="164"/>
      <c r="B33" s="4" t="s">
        <v>30</v>
      </c>
      <c r="C33" s="164"/>
      <c r="D33" s="120"/>
      <c r="E33" s="93"/>
      <c r="F33" s="196"/>
      <c r="G33" s="201"/>
    </row>
    <row r="34" spans="1:7" ht="27" x14ac:dyDescent="0.3">
      <c r="A34" s="5">
        <v>401</v>
      </c>
      <c r="B34" s="12" t="s">
        <v>39</v>
      </c>
      <c r="C34" s="3" t="s">
        <v>4</v>
      </c>
      <c r="D34" s="118">
        <v>1</v>
      </c>
      <c r="E34" s="176"/>
      <c r="F34" s="176"/>
      <c r="G34" s="87"/>
    </row>
    <row r="35" spans="1:7" ht="27" x14ac:dyDescent="0.3">
      <c r="A35" s="5">
        <f>+A34+1</f>
        <v>402</v>
      </c>
      <c r="B35" s="12" t="s">
        <v>40</v>
      </c>
      <c r="C35" s="3" t="s">
        <v>4</v>
      </c>
      <c r="D35" s="118">
        <v>1</v>
      </c>
      <c r="E35" s="176"/>
      <c r="F35" s="176"/>
      <c r="G35" s="87"/>
    </row>
    <row r="36" spans="1:7" ht="40.200000000000003" x14ac:dyDescent="0.3">
      <c r="A36" s="5">
        <f t="shared" ref="A36:A42" si="1">+A35+1</f>
        <v>403</v>
      </c>
      <c r="B36" s="12" t="s">
        <v>41</v>
      </c>
      <c r="C36" s="3" t="s">
        <v>4</v>
      </c>
      <c r="D36" s="118">
        <v>1</v>
      </c>
      <c r="E36" s="176"/>
      <c r="F36" s="176"/>
      <c r="G36" s="87"/>
    </row>
    <row r="37" spans="1:7" ht="27" x14ac:dyDescent="0.3">
      <c r="A37" s="5">
        <f t="shared" si="1"/>
        <v>404</v>
      </c>
      <c r="B37" s="4" t="s">
        <v>42</v>
      </c>
      <c r="C37" s="163"/>
      <c r="D37" s="115"/>
      <c r="E37" s="176"/>
      <c r="F37" s="176"/>
      <c r="G37" s="87"/>
    </row>
    <row r="38" spans="1:7" ht="27" x14ac:dyDescent="0.3">
      <c r="A38" s="5">
        <f t="shared" si="1"/>
        <v>405</v>
      </c>
      <c r="B38" s="13" t="s">
        <v>43</v>
      </c>
      <c r="C38" s="5" t="s">
        <v>4</v>
      </c>
      <c r="D38" s="117">
        <v>5</v>
      </c>
      <c r="E38" s="176"/>
      <c r="F38" s="176"/>
      <c r="G38" s="87"/>
    </row>
    <row r="39" spans="1:7" ht="27" x14ac:dyDescent="0.3">
      <c r="A39" s="5">
        <f t="shared" si="1"/>
        <v>406</v>
      </c>
      <c r="B39" s="13" t="s">
        <v>44</v>
      </c>
      <c r="C39" s="5" t="s">
        <v>4</v>
      </c>
      <c r="D39" s="117">
        <v>6</v>
      </c>
      <c r="E39" s="176"/>
      <c r="F39" s="176"/>
      <c r="G39" s="87"/>
    </row>
    <row r="40" spans="1:7" ht="27" x14ac:dyDescent="0.3">
      <c r="A40" s="5">
        <f t="shared" si="1"/>
        <v>407</v>
      </c>
      <c r="B40" s="13" t="s">
        <v>45</v>
      </c>
      <c r="C40" s="5" t="s">
        <v>4</v>
      </c>
      <c r="D40" s="117">
        <v>1</v>
      </c>
      <c r="E40" s="176"/>
      <c r="F40" s="176"/>
      <c r="G40" s="87"/>
    </row>
    <row r="41" spans="1:7" ht="27" x14ac:dyDescent="0.3">
      <c r="A41" s="5">
        <f t="shared" si="1"/>
        <v>408</v>
      </c>
      <c r="B41" s="13" t="s">
        <v>46</v>
      </c>
      <c r="C41" s="5" t="s">
        <v>4</v>
      </c>
      <c r="D41" s="117">
        <v>9</v>
      </c>
      <c r="E41" s="176"/>
      <c r="F41" s="176"/>
      <c r="G41" s="87"/>
    </row>
    <row r="42" spans="1:7" ht="15.6" x14ac:dyDescent="0.3">
      <c r="A42" s="5">
        <f t="shared" si="1"/>
        <v>409</v>
      </c>
      <c r="B42" s="14" t="s">
        <v>47</v>
      </c>
      <c r="C42" s="11" t="s">
        <v>48</v>
      </c>
      <c r="D42" s="119">
        <v>19.8</v>
      </c>
      <c r="E42" s="176"/>
      <c r="F42" s="176"/>
      <c r="G42" s="87"/>
    </row>
    <row r="43" spans="1:7" x14ac:dyDescent="0.3">
      <c r="A43" s="211" t="s">
        <v>49</v>
      </c>
      <c r="B43" s="211"/>
      <c r="C43" s="211"/>
      <c r="D43" s="211"/>
      <c r="E43" s="211"/>
      <c r="F43" s="210"/>
      <c r="G43" s="212">
        <f>+SUM(F34:F42)</f>
        <v>0</v>
      </c>
    </row>
    <row r="44" spans="1:7" x14ac:dyDescent="0.3">
      <c r="A44" s="168" t="s">
        <v>50</v>
      </c>
      <c r="B44" s="183" t="s">
        <v>619</v>
      </c>
      <c r="C44" s="183"/>
      <c r="D44" s="183"/>
      <c r="E44" s="183"/>
      <c r="F44" s="202"/>
      <c r="G44" s="202"/>
    </row>
    <row r="45" spans="1:7" x14ac:dyDescent="0.3">
      <c r="A45" s="11"/>
      <c r="B45" s="168" t="s">
        <v>52</v>
      </c>
      <c r="C45" s="5"/>
      <c r="D45" s="117"/>
      <c r="E45" s="88"/>
      <c r="F45" s="176"/>
      <c r="G45" s="87"/>
    </row>
    <row r="46" spans="1:7" ht="15.6" x14ac:dyDescent="0.3">
      <c r="A46" s="5">
        <v>501</v>
      </c>
      <c r="B46" s="5" t="s">
        <v>53</v>
      </c>
      <c r="C46" s="5" t="s">
        <v>23</v>
      </c>
      <c r="D46" s="117">
        <v>4</v>
      </c>
      <c r="E46" s="176"/>
      <c r="F46" s="176"/>
      <c r="G46" s="87"/>
    </row>
    <row r="47" spans="1:7" ht="26.4" x14ac:dyDescent="0.3">
      <c r="A47" s="5">
        <v>502</v>
      </c>
      <c r="B47" s="7" t="s">
        <v>54</v>
      </c>
      <c r="C47" s="3" t="s">
        <v>7</v>
      </c>
      <c r="D47" s="118">
        <v>209.2</v>
      </c>
      <c r="E47" s="176"/>
      <c r="F47" s="176"/>
      <c r="G47" s="87"/>
    </row>
    <row r="48" spans="1:7" x14ac:dyDescent="0.3">
      <c r="A48" s="5">
        <v>503</v>
      </c>
      <c r="B48" s="5" t="s">
        <v>55</v>
      </c>
      <c r="C48" s="5" t="s">
        <v>34</v>
      </c>
      <c r="D48" s="117">
        <v>58.7</v>
      </c>
      <c r="E48" s="176"/>
      <c r="F48" s="176"/>
      <c r="G48" s="87"/>
    </row>
    <row r="49" spans="1:7" x14ac:dyDescent="0.3">
      <c r="A49" s="192" t="s">
        <v>49</v>
      </c>
      <c r="B49" s="192"/>
      <c r="C49" s="192"/>
      <c r="D49" s="192"/>
      <c r="E49" s="193"/>
      <c r="F49" s="210"/>
      <c r="G49" s="195">
        <f>+SUM(F46:F48)</f>
        <v>0</v>
      </c>
    </row>
    <row r="50" spans="1:7" x14ac:dyDescent="0.3">
      <c r="A50" s="163" t="s">
        <v>56</v>
      </c>
      <c r="B50" s="182" t="s">
        <v>57</v>
      </c>
      <c r="C50" s="182"/>
      <c r="D50" s="182"/>
      <c r="E50" s="182"/>
      <c r="F50" s="203"/>
      <c r="G50" s="203"/>
    </row>
    <row r="51" spans="1:7" ht="39.6" x14ac:dyDescent="0.3">
      <c r="A51" s="5">
        <v>601</v>
      </c>
      <c r="B51" s="5" t="s">
        <v>58</v>
      </c>
      <c r="C51" s="5" t="s">
        <v>26</v>
      </c>
      <c r="D51" s="117">
        <v>1</v>
      </c>
      <c r="E51" s="176"/>
      <c r="F51" s="176"/>
      <c r="G51" s="87"/>
    </row>
    <row r="52" spans="1:7" x14ac:dyDescent="0.3">
      <c r="A52" s="170">
        <v>602</v>
      </c>
      <c r="B52" s="7" t="s">
        <v>52</v>
      </c>
      <c r="C52" s="3"/>
      <c r="D52" s="118"/>
      <c r="E52" s="176"/>
      <c r="F52" s="176"/>
      <c r="G52" s="87"/>
    </row>
    <row r="53" spans="1:7" x14ac:dyDescent="0.3">
      <c r="A53" s="3" t="s">
        <v>665</v>
      </c>
      <c r="B53" s="7" t="s">
        <v>59</v>
      </c>
      <c r="C53" s="3" t="s">
        <v>4</v>
      </c>
      <c r="D53" s="118">
        <v>7</v>
      </c>
      <c r="E53" s="176"/>
      <c r="F53" s="176"/>
      <c r="G53" s="87"/>
    </row>
    <row r="54" spans="1:7" x14ac:dyDescent="0.3">
      <c r="A54" s="3" t="s">
        <v>666</v>
      </c>
      <c r="B54" s="7" t="s">
        <v>60</v>
      </c>
      <c r="C54" s="3" t="s">
        <v>4</v>
      </c>
      <c r="D54" s="118">
        <v>2</v>
      </c>
      <c r="E54" s="176"/>
      <c r="F54" s="176"/>
      <c r="G54" s="87"/>
    </row>
    <row r="55" spans="1:7" x14ac:dyDescent="0.3">
      <c r="A55" s="3" t="s">
        <v>667</v>
      </c>
      <c r="B55" s="15" t="s">
        <v>61</v>
      </c>
      <c r="C55" s="8" t="s">
        <v>4</v>
      </c>
      <c r="D55" s="121">
        <v>4</v>
      </c>
      <c r="E55" s="176"/>
      <c r="F55" s="176"/>
      <c r="G55" s="87"/>
    </row>
    <row r="56" spans="1:7" x14ac:dyDescent="0.3">
      <c r="A56" s="3" t="s">
        <v>668</v>
      </c>
      <c r="B56" s="7" t="s">
        <v>62</v>
      </c>
      <c r="C56" s="3" t="s">
        <v>4</v>
      </c>
      <c r="D56" s="118">
        <v>6</v>
      </c>
      <c r="E56" s="176"/>
      <c r="F56" s="176"/>
      <c r="G56" s="87"/>
    </row>
    <row r="57" spans="1:7" x14ac:dyDescent="0.3">
      <c r="A57" s="3" t="s">
        <v>669</v>
      </c>
      <c r="B57" s="7" t="s">
        <v>63</v>
      </c>
      <c r="C57" s="3" t="s">
        <v>4</v>
      </c>
      <c r="D57" s="118">
        <v>10</v>
      </c>
      <c r="E57" s="176"/>
      <c r="F57" s="176"/>
      <c r="G57" s="87"/>
    </row>
    <row r="58" spans="1:7" x14ac:dyDescent="0.3">
      <c r="A58" s="3" t="s">
        <v>670</v>
      </c>
      <c r="B58" s="7" t="s">
        <v>64</v>
      </c>
      <c r="C58" s="3" t="s">
        <v>4</v>
      </c>
      <c r="D58" s="118">
        <v>6</v>
      </c>
      <c r="E58" s="176"/>
      <c r="F58" s="176"/>
      <c r="G58" s="87"/>
    </row>
    <row r="59" spans="1:7" x14ac:dyDescent="0.3">
      <c r="A59" s="3" t="s">
        <v>671</v>
      </c>
      <c r="B59" s="7" t="s">
        <v>65</v>
      </c>
      <c r="C59" s="3" t="s">
        <v>4</v>
      </c>
      <c r="D59" s="118">
        <v>1</v>
      </c>
      <c r="E59" s="176"/>
      <c r="F59" s="176"/>
      <c r="G59" s="87"/>
    </row>
    <row r="60" spans="1:7" x14ac:dyDescent="0.3">
      <c r="A60" s="3" t="s">
        <v>672</v>
      </c>
      <c r="B60" s="7" t="s">
        <v>66</v>
      </c>
      <c r="C60" s="3" t="s">
        <v>4</v>
      </c>
      <c r="D60" s="118">
        <v>7</v>
      </c>
      <c r="E60" s="176"/>
      <c r="F60" s="176"/>
      <c r="G60" s="87"/>
    </row>
    <row r="61" spans="1:7" x14ac:dyDescent="0.3">
      <c r="A61" s="3" t="s">
        <v>673</v>
      </c>
      <c r="B61" s="7" t="s">
        <v>67</v>
      </c>
      <c r="C61" s="3" t="s">
        <v>4</v>
      </c>
      <c r="D61" s="118">
        <v>1</v>
      </c>
      <c r="E61" s="176"/>
      <c r="F61" s="176"/>
      <c r="G61" s="87"/>
    </row>
    <row r="62" spans="1:7" x14ac:dyDescent="0.3">
      <c r="A62" s="192" t="s">
        <v>68</v>
      </c>
      <c r="B62" s="192"/>
      <c r="C62" s="192"/>
      <c r="D62" s="192"/>
      <c r="E62" s="193"/>
      <c r="F62" s="210"/>
      <c r="G62" s="195">
        <f>+SUM(F51:F61)</f>
        <v>0</v>
      </c>
    </row>
    <row r="63" spans="1:7" x14ac:dyDescent="0.3">
      <c r="A63" s="163" t="s">
        <v>69</v>
      </c>
      <c r="B63" s="179" t="s">
        <v>70</v>
      </c>
      <c r="C63" s="180"/>
      <c r="D63" s="180"/>
      <c r="E63" s="180"/>
      <c r="F63" s="204"/>
      <c r="G63" s="205"/>
    </row>
    <row r="64" spans="1:7" x14ac:dyDescent="0.3">
      <c r="A64" s="5">
        <v>701</v>
      </c>
      <c r="B64" s="5" t="s">
        <v>71</v>
      </c>
      <c r="C64" s="5" t="s">
        <v>34</v>
      </c>
      <c r="D64" s="117">
        <v>20</v>
      </c>
      <c r="E64" s="176"/>
      <c r="F64" s="176"/>
      <c r="G64" s="206"/>
    </row>
    <row r="65" spans="1:7" ht="26.4" x14ac:dyDescent="0.3">
      <c r="A65" s="5">
        <v>702</v>
      </c>
      <c r="B65" s="5" t="s">
        <v>72</v>
      </c>
      <c r="C65" s="5" t="s">
        <v>34</v>
      </c>
      <c r="D65" s="117">
        <v>34</v>
      </c>
      <c r="E65" s="176"/>
      <c r="F65" s="176"/>
      <c r="G65" s="206"/>
    </row>
    <row r="66" spans="1:7" ht="26.4" x14ac:dyDescent="0.3">
      <c r="A66" s="5">
        <v>703</v>
      </c>
      <c r="B66" s="5" t="s">
        <v>73</v>
      </c>
      <c r="C66" s="5" t="s">
        <v>23</v>
      </c>
      <c r="D66" s="117">
        <v>4.3</v>
      </c>
      <c r="E66" s="176"/>
      <c r="F66" s="176"/>
      <c r="G66" s="206"/>
    </row>
    <row r="67" spans="1:7" x14ac:dyDescent="0.3">
      <c r="A67" s="192" t="s">
        <v>74</v>
      </c>
      <c r="B67" s="192"/>
      <c r="C67" s="192"/>
      <c r="D67" s="192"/>
      <c r="E67" s="193"/>
      <c r="F67" s="210"/>
      <c r="G67" s="213">
        <f>+SUM(F64:F66)</f>
        <v>0</v>
      </c>
    </row>
    <row r="68" spans="1:7" x14ac:dyDescent="0.3">
      <c r="A68" s="163" t="s">
        <v>75</v>
      </c>
      <c r="B68" s="179" t="s">
        <v>76</v>
      </c>
      <c r="C68" s="180"/>
      <c r="D68" s="180"/>
      <c r="E68" s="180"/>
      <c r="F68" s="204"/>
      <c r="G68" s="205"/>
    </row>
    <row r="69" spans="1:7" ht="26.4" x14ac:dyDescent="0.3">
      <c r="A69" s="5">
        <v>801</v>
      </c>
      <c r="B69" s="5" t="s">
        <v>77</v>
      </c>
      <c r="C69" s="5" t="s">
        <v>26</v>
      </c>
      <c r="D69" s="117">
        <v>1</v>
      </c>
      <c r="E69" s="176"/>
      <c r="F69" s="176"/>
      <c r="G69" s="208"/>
    </row>
    <row r="70" spans="1:7" x14ac:dyDescent="0.3">
      <c r="A70" s="16">
        <v>802</v>
      </c>
      <c r="B70" s="168" t="s">
        <v>52</v>
      </c>
      <c r="C70" s="5"/>
      <c r="D70" s="117"/>
      <c r="E70" s="176"/>
      <c r="F70" s="176"/>
      <c r="G70" s="208"/>
    </row>
    <row r="71" spans="1:7" x14ac:dyDescent="0.3">
      <c r="A71" s="5" t="s">
        <v>674</v>
      </c>
      <c r="B71" s="5" t="s">
        <v>79</v>
      </c>
      <c r="C71" s="5" t="s">
        <v>4</v>
      </c>
      <c r="D71" s="117">
        <v>1</v>
      </c>
      <c r="E71" s="176"/>
      <c r="F71" s="176"/>
      <c r="G71" s="208"/>
    </row>
    <row r="72" spans="1:7" x14ac:dyDescent="0.3">
      <c r="A72" s="5" t="s">
        <v>675</v>
      </c>
      <c r="B72" s="7" t="s">
        <v>80</v>
      </c>
      <c r="C72" s="3" t="s">
        <v>4</v>
      </c>
      <c r="D72" s="118">
        <v>1</v>
      </c>
      <c r="E72" s="176"/>
      <c r="F72" s="176"/>
      <c r="G72" s="208"/>
    </row>
    <row r="73" spans="1:7" x14ac:dyDescent="0.3">
      <c r="A73" s="5" t="s">
        <v>676</v>
      </c>
      <c r="B73" s="7" t="s">
        <v>81</v>
      </c>
      <c r="C73" s="3" t="s">
        <v>4</v>
      </c>
      <c r="D73" s="118">
        <v>1</v>
      </c>
      <c r="E73" s="176"/>
      <c r="F73" s="176"/>
      <c r="G73" s="208"/>
    </row>
    <row r="74" spans="1:7" x14ac:dyDescent="0.3">
      <c r="A74" s="5" t="s">
        <v>677</v>
      </c>
      <c r="B74" s="17" t="s">
        <v>82</v>
      </c>
      <c r="C74" s="11" t="s">
        <v>4</v>
      </c>
      <c r="D74" s="119">
        <v>1</v>
      </c>
      <c r="E74" s="176"/>
      <c r="F74" s="176"/>
      <c r="G74" s="209"/>
    </row>
    <row r="75" spans="1:7" x14ac:dyDescent="0.3">
      <c r="A75" s="5" t="s">
        <v>678</v>
      </c>
      <c r="B75" s="7" t="s">
        <v>83</v>
      </c>
      <c r="C75" s="3" t="s">
        <v>4</v>
      </c>
      <c r="D75" s="118">
        <v>1</v>
      </c>
      <c r="E75" s="176"/>
      <c r="F75" s="176"/>
      <c r="G75" s="208"/>
    </row>
    <row r="76" spans="1:7" x14ac:dyDescent="0.3">
      <c r="A76" s="5" t="s">
        <v>679</v>
      </c>
      <c r="B76" s="7" t="s">
        <v>84</v>
      </c>
      <c r="C76" s="3" t="s">
        <v>4</v>
      </c>
      <c r="D76" s="118">
        <v>1</v>
      </c>
      <c r="E76" s="176"/>
      <c r="F76" s="176"/>
      <c r="G76" s="208"/>
    </row>
    <row r="77" spans="1:7" x14ac:dyDescent="0.3">
      <c r="A77" s="5" t="s">
        <v>680</v>
      </c>
      <c r="B77" s="7" t="s">
        <v>85</v>
      </c>
      <c r="C77" s="3" t="s">
        <v>4</v>
      </c>
      <c r="D77" s="118">
        <v>1</v>
      </c>
      <c r="E77" s="176"/>
      <c r="F77" s="176"/>
      <c r="G77" s="208"/>
    </row>
    <row r="78" spans="1:7" ht="26.4" customHeight="1" x14ac:dyDescent="0.3">
      <c r="A78" s="192" t="s">
        <v>86</v>
      </c>
      <c r="B78" s="192"/>
      <c r="C78" s="192"/>
      <c r="D78" s="192"/>
      <c r="E78" s="193"/>
      <c r="F78" s="210"/>
      <c r="G78" s="212">
        <f>+SUM(F69:F77)</f>
        <v>0</v>
      </c>
    </row>
    <row r="79" spans="1:7" x14ac:dyDescent="0.3">
      <c r="A79" s="164" t="s">
        <v>87</v>
      </c>
      <c r="B79" s="164" t="s">
        <v>88</v>
      </c>
      <c r="C79" s="164"/>
      <c r="D79" s="164"/>
      <c r="E79" s="164"/>
      <c r="F79" s="196"/>
      <c r="G79" s="196"/>
    </row>
    <row r="80" spans="1:7" ht="39.6" x14ac:dyDescent="0.3">
      <c r="A80" s="5">
        <v>901</v>
      </c>
      <c r="B80" s="11" t="s">
        <v>89</v>
      </c>
      <c r="C80" s="5" t="s">
        <v>7</v>
      </c>
      <c r="D80" s="117">
        <v>116.7</v>
      </c>
      <c r="E80" s="176"/>
      <c r="F80" s="176"/>
      <c r="G80" s="87"/>
    </row>
    <row r="81" spans="1:7" x14ac:dyDescent="0.3">
      <c r="A81" s="5">
        <v>902</v>
      </c>
      <c r="B81" s="11" t="s">
        <v>90</v>
      </c>
      <c r="C81" s="5" t="s">
        <v>7</v>
      </c>
      <c r="D81" s="119">
        <v>90.5</v>
      </c>
      <c r="E81" s="176"/>
      <c r="F81" s="176"/>
      <c r="G81" s="87"/>
    </row>
    <row r="82" spans="1:7" ht="25.5" customHeight="1" x14ac:dyDescent="0.3">
      <c r="A82" s="5">
        <v>903</v>
      </c>
      <c r="B82" s="11" t="s">
        <v>91</v>
      </c>
      <c r="C82" s="5" t="s">
        <v>7</v>
      </c>
      <c r="D82" s="119">
        <v>348.5</v>
      </c>
      <c r="E82" s="176"/>
      <c r="F82" s="176"/>
      <c r="G82" s="87"/>
    </row>
    <row r="83" spans="1:7" ht="39.6" x14ac:dyDescent="0.3">
      <c r="A83" s="5">
        <v>904</v>
      </c>
      <c r="B83" s="5" t="s">
        <v>92</v>
      </c>
      <c r="C83" s="5" t="s">
        <v>7</v>
      </c>
      <c r="D83" s="117">
        <v>87.7</v>
      </c>
      <c r="E83" s="176"/>
      <c r="F83" s="176"/>
      <c r="G83" s="87"/>
    </row>
    <row r="84" spans="1:7" x14ac:dyDescent="0.3">
      <c r="A84" s="5">
        <v>905</v>
      </c>
      <c r="B84" s="18" t="s">
        <v>621</v>
      </c>
      <c r="C84" s="5" t="s">
        <v>12</v>
      </c>
      <c r="D84" s="117">
        <v>1</v>
      </c>
      <c r="E84" s="176"/>
      <c r="F84" s="176"/>
      <c r="G84" s="87"/>
    </row>
    <row r="85" spans="1:7" x14ac:dyDescent="0.3">
      <c r="A85" s="192" t="s">
        <v>141</v>
      </c>
      <c r="B85" s="192"/>
      <c r="C85" s="192"/>
      <c r="D85" s="192"/>
      <c r="E85" s="193"/>
      <c r="F85" s="210"/>
      <c r="G85" s="195">
        <f>+SUM(F80:F84)</f>
        <v>0</v>
      </c>
    </row>
    <row r="86" spans="1:7" ht="14.4" customHeight="1" x14ac:dyDescent="0.3">
      <c r="A86" s="319" t="s">
        <v>94</v>
      </c>
      <c r="B86" s="320"/>
      <c r="C86" s="320"/>
      <c r="D86" s="320"/>
      <c r="E86" s="166"/>
      <c r="F86" s="198"/>
      <c r="G86" s="199">
        <f>+G85+G78+G67+G62+G49+G43+G31+G25+G17</f>
        <v>0</v>
      </c>
    </row>
    <row r="87" spans="1:7" x14ac:dyDescent="0.3">
      <c r="A87" s="1"/>
      <c r="B87" s="1"/>
      <c r="C87" s="1"/>
      <c r="D87" s="114"/>
      <c r="E87" s="91"/>
      <c r="F87" s="91"/>
      <c r="G87" s="214"/>
    </row>
    <row r="88" spans="1:7" x14ac:dyDescent="0.3">
      <c r="A88" s="1"/>
      <c r="B88" s="1"/>
      <c r="C88" s="1"/>
      <c r="D88" s="114"/>
      <c r="E88" s="91"/>
      <c r="F88" s="91"/>
      <c r="G88" s="214"/>
    </row>
    <row r="89" spans="1:7" ht="15" thickBot="1" x14ac:dyDescent="0.35">
      <c r="A89" s="321" t="s">
        <v>95</v>
      </c>
      <c r="B89" s="321"/>
      <c r="C89" s="321"/>
      <c r="D89" s="321"/>
      <c r="E89" s="321"/>
      <c r="F89" s="321"/>
      <c r="G89" s="321"/>
    </row>
    <row r="90" spans="1:7" ht="31.8" thickTop="1" x14ac:dyDescent="0.3">
      <c r="A90" s="191" t="s">
        <v>2</v>
      </c>
      <c r="B90" s="191" t="s">
        <v>3</v>
      </c>
      <c r="C90" s="190" t="s">
        <v>4</v>
      </c>
      <c r="D90" s="190" t="s">
        <v>331</v>
      </c>
      <c r="E90" s="191" t="s">
        <v>713</v>
      </c>
      <c r="F90" s="189" t="s">
        <v>711</v>
      </c>
      <c r="G90" s="215" t="s">
        <v>712</v>
      </c>
    </row>
    <row r="91" spans="1:7" x14ac:dyDescent="0.3">
      <c r="A91" s="164" t="s">
        <v>5</v>
      </c>
      <c r="B91" s="164" t="s">
        <v>6</v>
      </c>
      <c r="C91" s="164"/>
      <c r="D91" s="116"/>
      <c r="E91" s="94"/>
      <c r="F91" s="94"/>
      <c r="G91" s="201"/>
    </row>
    <row r="92" spans="1:7" ht="26.4" x14ac:dyDescent="0.3">
      <c r="A92" s="5">
        <v>101</v>
      </c>
      <c r="B92" s="5" t="s">
        <v>96</v>
      </c>
      <c r="C92" s="5" t="s">
        <v>7</v>
      </c>
      <c r="D92" s="117">
        <v>61.75</v>
      </c>
      <c r="E92" s="176"/>
      <c r="F92" s="176"/>
      <c r="G92" s="87"/>
    </row>
    <row r="93" spans="1:7" x14ac:dyDescent="0.3">
      <c r="A93" s="5"/>
      <c r="B93" s="168" t="s">
        <v>8</v>
      </c>
      <c r="C93" s="5"/>
      <c r="D93" s="117"/>
      <c r="E93" s="176"/>
      <c r="F93" s="176"/>
      <c r="G93" s="87"/>
    </row>
    <row r="94" spans="1:7" ht="15.6" x14ac:dyDescent="0.3">
      <c r="A94" s="5">
        <v>102</v>
      </c>
      <c r="B94" s="5" t="s">
        <v>97</v>
      </c>
      <c r="C94" s="5" t="s">
        <v>31</v>
      </c>
      <c r="D94" s="117">
        <v>189.5</v>
      </c>
      <c r="E94" s="176"/>
      <c r="F94" s="176"/>
      <c r="G94" s="87"/>
    </row>
    <row r="95" spans="1:7" ht="26.4" x14ac:dyDescent="0.3">
      <c r="A95" s="5">
        <v>103</v>
      </c>
      <c r="B95" s="5" t="s">
        <v>9</v>
      </c>
      <c r="C95" s="5" t="s">
        <v>31</v>
      </c>
      <c r="D95" s="117">
        <v>249.8</v>
      </c>
      <c r="E95" s="176"/>
      <c r="F95" s="176"/>
      <c r="G95" s="87"/>
    </row>
    <row r="96" spans="1:7" x14ac:dyDescent="0.3">
      <c r="A96" s="5">
        <v>104</v>
      </c>
      <c r="B96" s="5" t="s">
        <v>10</v>
      </c>
      <c r="C96" s="5" t="s">
        <v>7</v>
      </c>
      <c r="D96" s="117">
        <v>20.8</v>
      </c>
      <c r="E96" s="176"/>
      <c r="F96" s="176"/>
      <c r="G96" s="87"/>
    </row>
    <row r="97" spans="1:7" ht="26.4" x14ac:dyDescent="0.3">
      <c r="A97" s="5">
        <v>105</v>
      </c>
      <c r="B97" s="5" t="s">
        <v>98</v>
      </c>
      <c r="C97" s="5" t="s">
        <v>99</v>
      </c>
      <c r="D97" s="117">
        <v>1</v>
      </c>
      <c r="E97" s="176"/>
      <c r="F97" s="176"/>
      <c r="G97" s="87"/>
    </row>
    <row r="98" spans="1:7" ht="26.4" x14ac:dyDescent="0.3">
      <c r="A98" s="5">
        <v>106</v>
      </c>
      <c r="B98" s="5" t="s">
        <v>100</v>
      </c>
      <c r="C98" s="5" t="s">
        <v>99</v>
      </c>
      <c r="D98" s="117">
        <v>1</v>
      </c>
      <c r="E98" s="176"/>
      <c r="F98" s="176"/>
      <c r="G98" s="87"/>
    </row>
    <row r="99" spans="1:7" ht="26.4" x14ac:dyDescent="0.3">
      <c r="A99" s="5">
        <v>107</v>
      </c>
      <c r="B99" s="5" t="s">
        <v>126</v>
      </c>
      <c r="C99" s="5" t="s">
        <v>4</v>
      </c>
      <c r="D99" s="117">
        <v>2</v>
      </c>
      <c r="E99" s="176"/>
      <c r="F99" s="176"/>
      <c r="G99" s="87"/>
    </row>
    <row r="100" spans="1:7" ht="26.4" x14ac:dyDescent="0.3">
      <c r="A100" s="5">
        <v>108</v>
      </c>
      <c r="B100" s="5" t="s">
        <v>11</v>
      </c>
      <c r="C100" s="5" t="s">
        <v>26</v>
      </c>
      <c r="D100" s="117">
        <v>1</v>
      </c>
      <c r="E100" s="176"/>
      <c r="F100" s="176"/>
      <c r="G100" s="87"/>
    </row>
    <row r="101" spans="1:7" x14ac:dyDescent="0.3">
      <c r="A101" s="5"/>
      <c r="B101" s="168" t="s">
        <v>622</v>
      </c>
      <c r="C101" s="5"/>
      <c r="D101" s="117"/>
      <c r="E101" s="176"/>
      <c r="F101" s="176"/>
      <c r="G101" s="87"/>
    </row>
    <row r="102" spans="1:7" ht="26.4" x14ac:dyDescent="0.3">
      <c r="A102" s="5">
        <v>109</v>
      </c>
      <c r="B102" s="5" t="s">
        <v>623</v>
      </c>
      <c r="C102" s="5" t="s">
        <v>26</v>
      </c>
      <c r="D102" s="117">
        <v>1</v>
      </c>
      <c r="E102" s="176"/>
      <c r="F102" s="176"/>
      <c r="G102" s="87"/>
    </row>
    <row r="103" spans="1:7" x14ac:dyDescent="0.3">
      <c r="A103" s="5">
        <v>110</v>
      </c>
      <c r="B103" s="5" t="s">
        <v>101</v>
      </c>
      <c r="C103" s="5" t="s">
        <v>26</v>
      </c>
      <c r="D103" s="117">
        <v>1</v>
      </c>
      <c r="E103" s="176"/>
      <c r="F103" s="176"/>
      <c r="G103" s="87"/>
    </row>
    <row r="104" spans="1:7" x14ac:dyDescent="0.3">
      <c r="A104" s="192" t="s">
        <v>16</v>
      </c>
      <c r="B104" s="192"/>
      <c r="C104" s="192"/>
      <c r="D104" s="192"/>
      <c r="E104" s="193"/>
      <c r="F104" s="194"/>
      <c r="G104" s="195">
        <f>+SUM(F92:F103)</f>
        <v>0</v>
      </c>
    </row>
    <row r="105" spans="1:7" ht="26.4" customHeight="1" x14ac:dyDescent="0.3">
      <c r="A105" s="163" t="s">
        <v>17</v>
      </c>
      <c r="B105" s="181" t="s">
        <v>102</v>
      </c>
      <c r="C105" s="181"/>
      <c r="D105" s="181"/>
      <c r="E105" s="181"/>
      <c r="F105" s="176"/>
      <c r="G105" s="207"/>
    </row>
    <row r="106" spans="1:7" ht="15.6" x14ac:dyDescent="0.3">
      <c r="A106" s="5">
        <v>201</v>
      </c>
      <c r="B106" s="5" t="s">
        <v>103</v>
      </c>
      <c r="C106" s="3" t="s">
        <v>104</v>
      </c>
      <c r="D106" s="117">
        <v>30.35</v>
      </c>
      <c r="E106" s="176"/>
      <c r="F106" s="176"/>
      <c r="G106" s="87"/>
    </row>
    <row r="107" spans="1:7" ht="15.6" x14ac:dyDescent="0.3">
      <c r="A107" s="5">
        <v>202</v>
      </c>
      <c r="B107" s="5" t="s">
        <v>105</v>
      </c>
      <c r="C107" s="3" t="s">
        <v>104</v>
      </c>
      <c r="D107" s="117">
        <f>D106*0.6</f>
        <v>18.21</v>
      </c>
      <c r="E107" s="176"/>
      <c r="F107" s="176"/>
      <c r="G107" s="87"/>
    </row>
    <row r="108" spans="1:7" ht="15.6" x14ac:dyDescent="0.3">
      <c r="A108" s="5">
        <v>203</v>
      </c>
      <c r="B108" s="7" t="s">
        <v>106</v>
      </c>
      <c r="C108" s="3" t="s">
        <v>104</v>
      </c>
      <c r="D108" s="118">
        <v>33.299999999999997</v>
      </c>
      <c r="E108" s="176"/>
      <c r="F108" s="176"/>
      <c r="G108" s="87"/>
    </row>
    <row r="109" spans="1:7" x14ac:dyDescent="0.3">
      <c r="A109" s="192" t="s">
        <v>27</v>
      </c>
      <c r="B109" s="192"/>
      <c r="C109" s="192"/>
      <c r="D109" s="192"/>
      <c r="E109" s="193"/>
      <c r="F109" s="194"/>
      <c r="G109" s="195">
        <f>+SUM(F106:F108)</f>
        <v>0</v>
      </c>
    </row>
    <row r="110" spans="1:7" x14ac:dyDescent="0.3">
      <c r="A110" s="163" t="s">
        <v>28</v>
      </c>
      <c r="B110" s="181" t="s">
        <v>18</v>
      </c>
      <c r="C110" s="181"/>
      <c r="D110" s="181"/>
      <c r="E110" s="181"/>
      <c r="F110" s="176"/>
      <c r="G110" s="207"/>
    </row>
    <row r="111" spans="1:7" ht="26.4" x14ac:dyDescent="0.3">
      <c r="A111" s="5">
        <v>301</v>
      </c>
      <c r="B111" s="5" t="s">
        <v>19</v>
      </c>
      <c r="C111" s="6" t="s">
        <v>12</v>
      </c>
      <c r="D111" s="117">
        <v>1</v>
      </c>
      <c r="E111" s="176"/>
      <c r="F111" s="176"/>
      <c r="G111" s="87"/>
    </row>
    <row r="112" spans="1:7" ht="39.6" x14ac:dyDescent="0.3">
      <c r="A112" s="5">
        <f>+A111+1</f>
        <v>302</v>
      </c>
      <c r="B112" s="7" t="s">
        <v>107</v>
      </c>
      <c r="C112" s="3" t="s">
        <v>26</v>
      </c>
      <c r="D112" s="118">
        <v>1</v>
      </c>
      <c r="E112" s="176"/>
      <c r="F112" s="176"/>
      <c r="G112" s="87"/>
    </row>
    <row r="113" spans="1:7" ht="66" x14ac:dyDescent="0.3">
      <c r="A113" s="5">
        <f t="shared" ref="A113:A122" si="2">+A112+1</f>
        <v>303</v>
      </c>
      <c r="B113" s="9" t="s">
        <v>108</v>
      </c>
      <c r="C113" s="3" t="s">
        <v>34</v>
      </c>
      <c r="D113" s="118">
        <v>72.400000000000006</v>
      </c>
      <c r="E113" s="176"/>
      <c r="F113" s="176"/>
      <c r="G113" s="87"/>
    </row>
    <row r="114" spans="1:7" ht="23.25" customHeight="1" x14ac:dyDescent="0.3">
      <c r="A114" s="5">
        <f t="shared" si="2"/>
        <v>304</v>
      </c>
      <c r="B114" s="5" t="s">
        <v>109</v>
      </c>
      <c r="C114" s="19" t="s">
        <v>23</v>
      </c>
      <c r="D114" s="117">
        <v>1.2</v>
      </c>
      <c r="E114" s="176"/>
      <c r="F114" s="176"/>
      <c r="G114" s="87"/>
    </row>
    <row r="115" spans="1:7" ht="26.25" customHeight="1" x14ac:dyDescent="0.3">
      <c r="A115" s="5">
        <f t="shared" si="2"/>
        <v>305</v>
      </c>
      <c r="B115" s="5" t="s">
        <v>110</v>
      </c>
      <c r="C115" s="19" t="s">
        <v>23</v>
      </c>
      <c r="D115" s="117">
        <v>3.37</v>
      </c>
      <c r="E115" s="176"/>
      <c r="F115" s="176"/>
      <c r="G115" s="87"/>
    </row>
    <row r="116" spans="1:7" ht="26.4" x14ac:dyDescent="0.3">
      <c r="A116" s="5">
        <f t="shared" si="2"/>
        <v>306</v>
      </c>
      <c r="B116" s="5" t="s">
        <v>111</v>
      </c>
      <c r="C116" s="19" t="s">
        <v>23</v>
      </c>
      <c r="D116" s="122">
        <v>4.8</v>
      </c>
      <c r="E116" s="176"/>
      <c r="F116" s="176"/>
      <c r="G116" s="87"/>
    </row>
    <row r="117" spans="1:7" ht="26.4" x14ac:dyDescent="0.3">
      <c r="A117" s="5">
        <f t="shared" si="2"/>
        <v>307</v>
      </c>
      <c r="B117" s="5" t="s">
        <v>112</v>
      </c>
      <c r="C117" s="19" t="s">
        <v>113</v>
      </c>
      <c r="D117" s="117">
        <v>4.5</v>
      </c>
      <c r="E117" s="176"/>
      <c r="F117" s="176"/>
      <c r="G117" s="87"/>
    </row>
    <row r="118" spans="1:7" ht="26.4" x14ac:dyDescent="0.3">
      <c r="A118" s="5">
        <f t="shared" si="2"/>
        <v>308</v>
      </c>
      <c r="B118" s="5" t="s">
        <v>114</v>
      </c>
      <c r="C118" s="19" t="s">
        <v>23</v>
      </c>
      <c r="D118" s="122">
        <v>2.8</v>
      </c>
      <c r="E118" s="176"/>
      <c r="F118" s="176"/>
      <c r="G118" s="87"/>
    </row>
    <row r="119" spans="1:7" ht="26.4" x14ac:dyDescent="0.3">
      <c r="A119" s="5">
        <f t="shared" si="2"/>
        <v>309</v>
      </c>
      <c r="B119" s="5" t="s">
        <v>115</v>
      </c>
      <c r="C119" s="19" t="s">
        <v>31</v>
      </c>
      <c r="D119" s="117">
        <v>38.75</v>
      </c>
      <c r="E119" s="176"/>
      <c r="F119" s="176"/>
      <c r="G119" s="87"/>
    </row>
    <row r="120" spans="1:7" ht="15.6" x14ac:dyDescent="0.3">
      <c r="A120" s="5">
        <f t="shared" si="2"/>
        <v>310</v>
      </c>
      <c r="B120" s="5" t="s">
        <v>116</v>
      </c>
      <c r="C120" s="19" t="s">
        <v>31</v>
      </c>
      <c r="D120" s="117">
        <v>77</v>
      </c>
      <c r="E120" s="176"/>
      <c r="F120" s="176"/>
      <c r="G120" s="87"/>
    </row>
    <row r="121" spans="1:7" ht="15.6" x14ac:dyDescent="0.3">
      <c r="A121" s="5">
        <f t="shared" si="2"/>
        <v>311</v>
      </c>
      <c r="B121" s="5" t="s">
        <v>117</v>
      </c>
      <c r="C121" s="19" t="s">
        <v>31</v>
      </c>
      <c r="D121" s="117">
        <f>8.15*5</f>
        <v>40.75</v>
      </c>
      <c r="E121" s="176"/>
      <c r="F121" s="176"/>
      <c r="G121" s="87"/>
    </row>
    <row r="122" spans="1:7" ht="52.8" x14ac:dyDescent="0.3">
      <c r="A122" s="5">
        <f t="shared" si="2"/>
        <v>312</v>
      </c>
      <c r="B122" s="10" t="s">
        <v>25</v>
      </c>
      <c r="C122" s="11" t="s">
        <v>26</v>
      </c>
      <c r="D122" s="119">
        <v>1</v>
      </c>
      <c r="E122" s="176"/>
      <c r="F122" s="176"/>
      <c r="G122" s="197"/>
    </row>
    <row r="123" spans="1:7" x14ac:dyDescent="0.3">
      <c r="A123" s="192" t="s">
        <v>36</v>
      </c>
      <c r="B123" s="192"/>
      <c r="C123" s="192"/>
      <c r="D123" s="192"/>
      <c r="E123" s="193"/>
      <c r="F123" s="194"/>
      <c r="G123" s="195">
        <f>+SUM(F111:F122)</f>
        <v>0</v>
      </c>
    </row>
    <row r="124" spans="1:7" x14ac:dyDescent="0.3">
      <c r="A124" s="163" t="s">
        <v>37</v>
      </c>
      <c r="B124" s="181" t="s">
        <v>29</v>
      </c>
      <c r="C124" s="181"/>
      <c r="D124" s="181"/>
      <c r="E124" s="181"/>
      <c r="F124" s="176"/>
      <c r="G124" s="207"/>
    </row>
    <row r="125" spans="1:7" x14ac:dyDescent="0.3">
      <c r="A125" s="5"/>
      <c r="B125" s="168" t="s">
        <v>30</v>
      </c>
      <c r="C125" s="163"/>
      <c r="D125" s="115"/>
      <c r="E125" s="92"/>
      <c r="F125" s="176"/>
      <c r="G125" s="176"/>
    </row>
    <row r="126" spans="1:7" ht="52.8" x14ac:dyDescent="0.3">
      <c r="A126" s="3">
        <v>401</v>
      </c>
      <c r="B126" s="5" t="s">
        <v>624</v>
      </c>
      <c r="C126" s="5" t="s">
        <v>31</v>
      </c>
      <c r="D126" s="117">
        <v>110</v>
      </c>
      <c r="E126" s="176"/>
      <c r="F126" s="176"/>
      <c r="G126" s="87"/>
    </row>
    <row r="127" spans="1:7" ht="26.4" x14ac:dyDescent="0.3">
      <c r="A127" s="3">
        <v>402</v>
      </c>
      <c r="B127" s="5" t="s">
        <v>118</v>
      </c>
      <c r="C127" s="5" t="s">
        <v>31</v>
      </c>
      <c r="D127" s="117">
        <v>120</v>
      </c>
      <c r="E127" s="176"/>
      <c r="F127" s="176"/>
      <c r="G127" s="87"/>
    </row>
    <row r="128" spans="1:7" ht="26.4" x14ac:dyDescent="0.3">
      <c r="A128" s="3">
        <v>403</v>
      </c>
      <c r="B128" s="20" t="s">
        <v>119</v>
      </c>
      <c r="C128" s="21" t="s">
        <v>7</v>
      </c>
      <c r="D128" s="90">
        <v>206.4</v>
      </c>
      <c r="E128" s="176"/>
      <c r="F128" s="176"/>
      <c r="G128" s="87"/>
    </row>
    <row r="129" spans="1:7" ht="27" customHeight="1" x14ac:dyDescent="0.3">
      <c r="A129" s="3">
        <v>404</v>
      </c>
      <c r="B129" s="5" t="s">
        <v>625</v>
      </c>
      <c r="C129" s="5" t="s">
        <v>34</v>
      </c>
      <c r="D129" s="117">
        <v>30</v>
      </c>
      <c r="E129" s="176"/>
      <c r="F129" s="176"/>
      <c r="G129" s="87"/>
    </row>
    <row r="130" spans="1:7" x14ac:dyDescent="0.3">
      <c r="A130" s="192" t="s">
        <v>120</v>
      </c>
      <c r="B130" s="192"/>
      <c r="C130" s="192"/>
      <c r="D130" s="192"/>
      <c r="E130" s="193"/>
      <c r="F130" s="194"/>
      <c r="G130" s="195">
        <f>+SUM(F126:F129)</f>
        <v>0</v>
      </c>
    </row>
    <row r="131" spans="1:7" x14ac:dyDescent="0.3">
      <c r="A131" s="163" t="s">
        <v>50</v>
      </c>
      <c r="B131" s="181" t="s">
        <v>121</v>
      </c>
      <c r="C131" s="181"/>
      <c r="D131" s="181"/>
      <c r="E131" s="181"/>
      <c r="F131" s="176"/>
      <c r="G131" s="207"/>
    </row>
    <row r="132" spans="1:7" x14ac:dyDescent="0.3">
      <c r="A132" s="163"/>
      <c r="B132" s="168" t="s">
        <v>30</v>
      </c>
      <c r="C132" s="163"/>
      <c r="D132" s="115"/>
      <c r="E132" s="92"/>
      <c r="F132" s="176"/>
      <c r="G132" s="216"/>
    </row>
    <row r="133" spans="1:7" ht="39.6" x14ac:dyDescent="0.3">
      <c r="A133" s="3">
        <v>501</v>
      </c>
      <c r="B133" s="9" t="s">
        <v>122</v>
      </c>
      <c r="C133" s="3" t="s">
        <v>4</v>
      </c>
      <c r="D133" s="118">
        <v>1</v>
      </c>
      <c r="E133" s="176"/>
      <c r="F133" s="176"/>
      <c r="G133" s="87"/>
    </row>
    <row r="134" spans="1:7" ht="39.6" x14ac:dyDescent="0.3">
      <c r="A134" s="3">
        <f>+A133+1</f>
        <v>502</v>
      </c>
      <c r="B134" s="9" t="s">
        <v>626</v>
      </c>
      <c r="C134" s="3" t="s">
        <v>4</v>
      </c>
      <c r="D134" s="118">
        <v>1</v>
      </c>
      <c r="E134" s="176"/>
      <c r="F134" s="176"/>
      <c r="G134" s="87"/>
    </row>
    <row r="135" spans="1:7" ht="39.6" x14ac:dyDescent="0.3">
      <c r="A135" s="3">
        <f t="shared" ref="A135:A146" si="3">+A134+1</f>
        <v>503</v>
      </c>
      <c r="B135" s="9" t="s">
        <v>627</v>
      </c>
      <c r="C135" s="3" t="s">
        <v>4</v>
      </c>
      <c r="D135" s="118">
        <v>1</v>
      </c>
      <c r="E135" s="176"/>
      <c r="F135" s="176"/>
      <c r="G135" s="87"/>
    </row>
    <row r="136" spans="1:7" ht="39.6" x14ac:dyDescent="0.3">
      <c r="A136" s="3">
        <f t="shared" si="3"/>
        <v>504</v>
      </c>
      <c r="B136" s="9" t="s">
        <v>123</v>
      </c>
      <c r="C136" s="3" t="s">
        <v>4</v>
      </c>
      <c r="D136" s="118">
        <v>1</v>
      </c>
      <c r="E136" s="176"/>
      <c r="F136" s="176"/>
      <c r="G136" s="87"/>
    </row>
    <row r="137" spans="1:7" ht="26.4" x14ac:dyDescent="0.3">
      <c r="A137" s="3">
        <f t="shared" si="3"/>
        <v>505</v>
      </c>
      <c r="B137" s="9" t="s">
        <v>124</v>
      </c>
      <c r="C137" s="3" t="s">
        <v>4</v>
      </c>
      <c r="D137" s="118">
        <v>2</v>
      </c>
      <c r="E137" s="176"/>
      <c r="F137" s="176"/>
      <c r="G137" s="87"/>
    </row>
    <row r="138" spans="1:7" ht="26.4" x14ac:dyDescent="0.3">
      <c r="A138" s="3">
        <f t="shared" si="3"/>
        <v>506</v>
      </c>
      <c r="B138" s="9" t="s">
        <v>125</v>
      </c>
      <c r="C138" s="3" t="s">
        <v>4</v>
      </c>
      <c r="D138" s="118">
        <v>3</v>
      </c>
      <c r="E138" s="176"/>
      <c r="F138" s="176"/>
      <c r="G138" s="87"/>
    </row>
    <row r="139" spans="1:7" ht="52.8" x14ac:dyDescent="0.3">
      <c r="A139" s="3">
        <f t="shared" si="3"/>
        <v>507</v>
      </c>
      <c r="B139" s="9" t="s">
        <v>628</v>
      </c>
      <c r="C139" s="3" t="s">
        <v>4</v>
      </c>
      <c r="D139" s="118">
        <v>2</v>
      </c>
      <c r="E139" s="176"/>
      <c r="F139" s="176"/>
      <c r="G139" s="87"/>
    </row>
    <row r="140" spans="1:7" ht="26.4" x14ac:dyDescent="0.3">
      <c r="A140" s="163"/>
      <c r="B140" s="168" t="s">
        <v>42</v>
      </c>
      <c r="C140" s="163"/>
      <c r="D140" s="115"/>
      <c r="E140" s="176"/>
      <c r="F140" s="176"/>
      <c r="G140" s="176"/>
    </row>
    <row r="141" spans="1:7" ht="26.4" x14ac:dyDescent="0.3">
      <c r="A141" s="3">
        <v>508</v>
      </c>
      <c r="B141" s="5" t="s">
        <v>126</v>
      </c>
      <c r="C141" s="5" t="s">
        <v>4</v>
      </c>
      <c r="D141" s="117">
        <v>7</v>
      </c>
      <c r="E141" s="176"/>
      <c r="F141" s="176"/>
      <c r="G141" s="87"/>
    </row>
    <row r="142" spans="1:7" ht="26.4" x14ac:dyDescent="0.3">
      <c r="A142" s="3">
        <f t="shared" si="3"/>
        <v>509</v>
      </c>
      <c r="B142" s="5" t="s">
        <v>127</v>
      </c>
      <c r="C142" s="5" t="s">
        <v>4</v>
      </c>
      <c r="D142" s="117">
        <v>1</v>
      </c>
      <c r="E142" s="176"/>
      <c r="F142" s="176"/>
      <c r="G142" s="87"/>
    </row>
    <row r="143" spans="1:7" ht="26.4" x14ac:dyDescent="0.3">
      <c r="A143" s="3">
        <f t="shared" si="3"/>
        <v>510</v>
      </c>
      <c r="B143" s="5" t="s">
        <v>128</v>
      </c>
      <c r="C143" s="5" t="s">
        <v>4</v>
      </c>
      <c r="D143" s="117">
        <v>6</v>
      </c>
      <c r="E143" s="176"/>
      <c r="F143" s="176"/>
      <c r="G143" s="87"/>
    </row>
    <row r="144" spans="1:7" ht="26.4" x14ac:dyDescent="0.3">
      <c r="A144" s="3">
        <f t="shared" si="3"/>
        <v>511</v>
      </c>
      <c r="B144" s="5" t="s">
        <v>129</v>
      </c>
      <c r="C144" s="5" t="s">
        <v>4</v>
      </c>
      <c r="D144" s="117">
        <v>1</v>
      </c>
      <c r="E144" s="176"/>
      <c r="F144" s="176"/>
      <c r="G144" s="87"/>
    </row>
    <row r="145" spans="1:7" ht="26.4" x14ac:dyDescent="0.3">
      <c r="A145" s="3">
        <f t="shared" si="3"/>
        <v>512</v>
      </c>
      <c r="B145" s="5" t="s">
        <v>46</v>
      </c>
      <c r="C145" s="5" t="s">
        <v>4</v>
      </c>
      <c r="D145" s="117">
        <v>9</v>
      </c>
      <c r="E145" s="176"/>
      <c r="F145" s="176"/>
      <c r="G145" s="87"/>
    </row>
    <row r="146" spans="1:7" ht="15.6" x14ac:dyDescent="0.3">
      <c r="A146" s="3">
        <f t="shared" si="3"/>
        <v>513</v>
      </c>
      <c r="B146" s="22" t="s">
        <v>47</v>
      </c>
      <c r="C146" s="11" t="s">
        <v>48</v>
      </c>
      <c r="D146" s="119">
        <v>29.6</v>
      </c>
      <c r="E146" s="176"/>
      <c r="F146" s="176"/>
      <c r="G146" s="87"/>
    </row>
    <row r="147" spans="1:7" x14ac:dyDescent="0.3">
      <c r="A147" s="192" t="s">
        <v>49</v>
      </c>
      <c r="B147" s="192"/>
      <c r="C147" s="192"/>
      <c r="D147" s="192"/>
      <c r="E147" s="193"/>
      <c r="F147" s="194"/>
      <c r="G147" s="195">
        <f>+SUM(F133:F146)</f>
        <v>0</v>
      </c>
    </row>
    <row r="148" spans="1:7" x14ac:dyDescent="0.3">
      <c r="A148" s="168" t="s">
        <v>56</v>
      </c>
      <c r="B148" s="183" t="s">
        <v>619</v>
      </c>
      <c r="C148" s="183"/>
      <c r="D148" s="183"/>
      <c r="E148" s="183"/>
      <c r="F148" s="176"/>
      <c r="G148" s="202"/>
    </row>
    <row r="149" spans="1:7" x14ac:dyDescent="0.3">
      <c r="A149" s="11"/>
      <c r="B149" s="168" t="s">
        <v>52</v>
      </c>
      <c r="C149" s="5"/>
      <c r="D149" s="117"/>
      <c r="E149" s="88"/>
      <c r="F149" s="176"/>
      <c r="G149" s="87"/>
    </row>
    <row r="150" spans="1:7" ht="15.6" x14ac:dyDescent="0.3">
      <c r="A150" s="5">
        <v>601</v>
      </c>
      <c r="B150" s="5" t="s">
        <v>53</v>
      </c>
      <c r="C150" s="5" t="s">
        <v>23</v>
      </c>
      <c r="D150" s="117">
        <v>6</v>
      </c>
      <c r="E150" s="176"/>
      <c r="F150" s="176"/>
      <c r="G150" s="87"/>
    </row>
    <row r="151" spans="1:7" ht="26.4" x14ac:dyDescent="0.3">
      <c r="A151" s="5">
        <v>602</v>
      </c>
      <c r="B151" s="7" t="s">
        <v>54</v>
      </c>
      <c r="C151" s="3" t="s">
        <v>7</v>
      </c>
      <c r="D151" s="118">
        <v>300.5</v>
      </c>
      <c r="E151" s="176"/>
      <c r="F151" s="176"/>
      <c r="G151" s="87"/>
    </row>
    <row r="152" spans="1:7" x14ac:dyDescent="0.3">
      <c r="A152" s="5">
        <v>603</v>
      </c>
      <c r="B152" s="5" t="s">
        <v>55</v>
      </c>
      <c r="C152" s="5" t="s">
        <v>34</v>
      </c>
      <c r="D152" s="117">
        <v>87.7</v>
      </c>
      <c r="E152" s="176"/>
      <c r="F152" s="176"/>
      <c r="G152" s="87"/>
    </row>
    <row r="153" spans="1:7" ht="39.6" x14ac:dyDescent="0.3">
      <c r="A153" s="5">
        <v>604</v>
      </c>
      <c r="B153" s="5" t="s">
        <v>130</v>
      </c>
      <c r="C153" s="5" t="s">
        <v>31</v>
      </c>
      <c r="D153" s="117">
        <v>233.52</v>
      </c>
      <c r="E153" s="176"/>
      <c r="F153" s="176"/>
      <c r="G153" s="87"/>
    </row>
    <row r="154" spans="1:7" x14ac:dyDescent="0.3">
      <c r="A154" s="192" t="s">
        <v>68</v>
      </c>
      <c r="B154" s="192"/>
      <c r="C154" s="192"/>
      <c r="D154" s="192"/>
      <c r="E154" s="193"/>
      <c r="F154" s="194"/>
      <c r="G154" s="195">
        <f>+SUM(F150:F153)</f>
        <v>0</v>
      </c>
    </row>
    <row r="155" spans="1:7" x14ac:dyDescent="0.3">
      <c r="A155" s="163" t="s">
        <v>69</v>
      </c>
      <c r="B155" s="181" t="s">
        <v>57</v>
      </c>
      <c r="C155" s="181"/>
      <c r="D155" s="181"/>
      <c r="E155" s="181"/>
      <c r="F155" s="176"/>
      <c r="G155" s="207"/>
    </row>
    <row r="156" spans="1:7" ht="52.8" x14ac:dyDescent="0.3">
      <c r="A156" s="5">
        <v>701</v>
      </c>
      <c r="B156" s="7" t="s">
        <v>131</v>
      </c>
      <c r="C156" s="5" t="s">
        <v>26</v>
      </c>
      <c r="D156" s="117">
        <v>1</v>
      </c>
      <c r="E156" s="176"/>
      <c r="F156" s="176"/>
      <c r="G156" s="87"/>
    </row>
    <row r="157" spans="1:7" x14ac:dyDescent="0.3">
      <c r="B157" s="7" t="s">
        <v>52</v>
      </c>
      <c r="C157" s="3"/>
      <c r="D157" s="118"/>
      <c r="E157" s="176"/>
      <c r="F157" s="176"/>
      <c r="G157" s="87"/>
    </row>
    <row r="158" spans="1:7" x14ac:dyDescent="0.3">
      <c r="A158" s="3">
        <v>702</v>
      </c>
      <c r="B158" s="7" t="s">
        <v>132</v>
      </c>
      <c r="C158" s="3" t="s">
        <v>4</v>
      </c>
      <c r="D158" s="118">
        <v>4</v>
      </c>
      <c r="E158" s="176"/>
      <c r="F158" s="176"/>
      <c r="G158" s="87"/>
    </row>
    <row r="159" spans="1:7" x14ac:dyDescent="0.3">
      <c r="A159" s="5">
        <v>703</v>
      </c>
      <c r="B159" s="7" t="s">
        <v>133</v>
      </c>
      <c r="C159" s="3" t="s">
        <v>4</v>
      </c>
      <c r="D159" s="118">
        <v>6</v>
      </c>
      <c r="E159" s="176"/>
      <c r="F159" s="176"/>
      <c r="G159" s="87"/>
    </row>
    <row r="160" spans="1:7" x14ac:dyDescent="0.3">
      <c r="A160" s="3">
        <v>704</v>
      </c>
      <c r="B160" s="7" t="s">
        <v>134</v>
      </c>
      <c r="C160" s="3" t="s">
        <v>4</v>
      </c>
      <c r="D160" s="118">
        <v>17</v>
      </c>
      <c r="E160" s="176"/>
      <c r="F160" s="176"/>
      <c r="G160" s="87"/>
    </row>
    <row r="161" spans="1:7" x14ac:dyDescent="0.3">
      <c r="A161" s="5">
        <v>705</v>
      </c>
      <c r="B161" s="7" t="s">
        <v>63</v>
      </c>
      <c r="C161" s="3" t="s">
        <v>4</v>
      </c>
      <c r="D161" s="118">
        <v>22</v>
      </c>
      <c r="E161" s="176"/>
      <c r="F161" s="176"/>
      <c r="G161" s="87"/>
    </row>
    <row r="162" spans="1:7" x14ac:dyDescent="0.3">
      <c r="A162" s="3">
        <v>706</v>
      </c>
      <c r="B162" s="7" t="s">
        <v>64</v>
      </c>
      <c r="C162" s="3" t="s">
        <v>4</v>
      </c>
      <c r="D162" s="118">
        <v>4</v>
      </c>
      <c r="E162" s="176"/>
      <c r="F162" s="176"/>
      <c r="G162" s="87"/>
    </row>
    <row r="163" spans="1:7" x14ac:dyDescent="0.3">
      <c r="A163" s="5">
        <v>707</v>
      </c>
      <c r="B163" s="7" t="s">
        <v>65</v>
      </c>
      <c r="C163" s="3" t="s">
        <v>4</v>
      </c>
      <c r="D163" s="118">
        <v>1</v>
      </c>
      <c r="E163" s="176"/>
      <c r="F163" s="176"/>
      <c r="G163" s="87"/>
    </row>
    <row r="164" spans="1:7" x14ac:dyDescent="0.3">
      <c r="A164" s="3">
        <v>708</v>
      </c>
      <c r="B164" s="7" t="s">
        <v>66</v>
      </c>
      <c r="C164" s="3" t="s">
        <v>4</v>
      </c>
      <c r="D164" s="118">
        <v>12</v>
      </c>
      <c r="E164" s="176"/>
      <c r="F164" s="176"/>
      <c r="G164" s="87"/>
    </row>
    <row r="165" spans="1:7" x14ac:dyDescent="0.3">
      <c r="A165" s="5">
        <v>709</v>
      </c>
      <c r="B165" s="7" t="s">
        <v>135</v>
      </c>
      <c r="C165" s="3" t="s">
        <v>26</v>
      </c>
      <c r="D165" s="118">
        <v>1</v>
      </c>
      <c r="E165" s="176"/>
      <c r="F165" s="176"/>
      <c r="G165" s="87"/>
    </row>
    <row r="166" spans="1:7" x14ac:dyDescent="0.3">
      <c r="A166" s="3">
        <v>710</v>
      </c>
      <c r="B166" s="7" t="s">
        <v>67</v>
      </c>
      <c r="C166" s="3" t="s">
        <v>4</v>
      </c>
      <c r="D166" s="118">
        <v>1</v>
      </c>
      <c r="E166" s="176"/>
      <c r="F166" s="176"/>
      <c r="G166" s="87"/>
    </row>
    <row r="167" spans="1:7" x14ac:dyDescent="0.3">
      <c r="A167" s="192" t="s">
        <v>74</v>
      </c>
      <c r="B167" s="192"/>
      <c r="C167" s="192"/>
      <c r="D167" s="192"/>
      <c r="E167" s="193"/>
      <c r="F167" s="194"/>
      <c r="G167" s="195">
        <f>+SUM(F156:F166)</f>
        <v>0</v>
      </c>
    </row>
    <row r="168" spans="1:7" x14ac:dyDescent="0.3">
      <c r="A168" s="163" t="s">
        <v>75</v>
      </c>
      <c r="B168" s="179" t="s">
        <v>70</v>
      </c>
      <c r="C168" s="180"/>
      <c r="D168" s="180"/>
      <c r="E168" s="180"/>
      <c r="F168" s="176"/>
      <c r="G168" s="205"/>
    </row>
    <row r="169" spans="1:7" x14ac:dyDescent="0.3">
      <c r="A169" s="5">
        <v>801</v>
      </c>
      <c r="B169" s="5" t="s">
        <v>71</v>
      </c>
      <c r="C169" s="5" t="s">
        <v>34</v>
      </c>
      <c r="D169" s="117">
        <v>24</v>
      </c>
      <c r="E169" s="176"/>
      <c r="F169" s="176"/>
      <c r="G169" s="87"/>
    </row>
    <row r="170" spans="1:7" ht="26.4" x14ac:dyDescent="0.3">
      <c r="A170" s="5">
        <v>802</v>
      </c>
      <c r="B170" s="5" t="s">
        <v>72</v>
      </c>
      <c r="C170" s="5" t="s">
        <v>34</v>
      </c>
      <c r="D170" s="117">
        <v>67.8</v>
      </c>
      <c r="E170" s="176"/>
      <c r="F170" s="176"/>
      <c r="G170" s="87"/>
    </row>
    <row r="171" spans="1:7" ht="26.4" x14ac:dyDescent="0.3">
      <c r="A171" s="5">
        <v>803</v>
      </c>
      <c r="B171" s="5" t="s">
        <v>73</v>
      </c>
      <c r="C171" s="5" t="s">
        <v>23</v>
      </c>
      <c r="D171" s="117">
        <v>13.4</v>
      </c>
      <c r="E171" s="176"/>
      <c r="F171" s="176"/>
      <c r="G171" s="87"/>
    </row>
    <row r="172" spans="1:7" x14ac:dyDescent="0.3">
      <c r="A172" s="5">
        <v>804</v>
      </c>
      <c r="B172" s="11" t="s">
        <v>136</v>
      </c>
      <c r="C172" s="11" t="s">
        <v>4</v>
      </c>
      <c r="D172" s="119">
        <v>1</v>
      </c>
      <c r="E172" s="176"/>
      <c r="F172" s="176"/>
      <c r="G172" s="176"/>
    </row>
    <row r="173" spans="1:7" ht="29.4" customHeight="1" x14ac:dyDescent="0.3">
      <c r="A173" s="192" t="s">
        <v>86</v>
      </c>
      <c r="B173" s="192"/>
      <c r="C173" s="192"/>
      <c r="D173" s="192"/>
      <c r="E173" s="193"/>
      <c r="F173" s="194"/>
      <c r="G173" s="195">
        <f>+SUM(F169:F172)</f>
        <v>0</v>
      </c>
    </row>
    <row r="174" spans="1:7" x14ac:dyDescent="0.3">
      <c r="A174" s="163" t="s">
        <v>87</v>
      </c>
      <c r="B174" s="179" t="s">
        <v>76</v>
      </c>
      <c r="C174" s="180"/>
      <c r="D174" s="180"/>
      <c r="E174" s="180"/>
      <c r="F174" s="176"/>
      <c r="G174" s="205"/>
    </row>
    <row r="175" spans="1:7" ht="26.4" x14ac:dyDescent="0.3">
      <c r="A175" s="5">
        <v>901</v>
      </c>
      <c r="B175" s="5" t="s">
        <v>77</v>
      </c>
      <c r="C175" s="5" t="s">
        <v>26</v>
      </c>
      <c r="D175" s="117">
        <v>1</v>
      </c>
      <c r="E175" s="176"/>
      <c r="F175" s="176"/>
      <c r="G175" s="87"/>
    </row>
    <row r="176" spans="1:7" ht="26.4" x14ac:dyDescent="0.3">
      <c r="A176" s="5">
        <v>902</v>
      </c>
      <c r="B176" s="5" t="s">
        <v>137</v>
      </c>
      <c r="C176" s="5" t="s">
        <v>12</v>
      </c>
      <c r="D176" s="117">
        <v>1</v>
      </c>
      <c r="E176" s="176"/>
      <c r="F176" s="176"/>
      <c r="G176" s="87"/>
    </row>
    <row r="177" spans="1:7" x14ac:dyDescent="0.3">
      <c r="A177" s="16"/>
      <c r="B177" s="168" t="s">
        <v>52</v>
      </c>
      <c r="C177" s="5"/>
      <c r="D177" s="117"/>
      <c r="E177" s="89"/>
      <c r="F177" s="176"/>
      <c r="G177" s="87"/>
    </row>
    <row r="178" spans="1:7" ht="39.6" x14ac:dyDescent="0.3">
      <c r="A178" s="5">
        <v>903</v>
      </c>
      <c r="B178" s="5" t="s">
        <v>629</v>
      </c>
      <c r="C178" s="5" t="s">
        <v>4</v>
      </c>
      <c r="D178" s="117">
        <v>1</v>
      </c>
      <c r="E178" s="176"/>
      <c r="F178" s="176"/>
      <c r="G178" s="87"/>
    </row>
    <row r="179" spans="1:7" x14ac:dyDescent="0.3">
      <c r="A179" s="5">
        <v>904</v>
      </c>
      <c r="B179" s="5" t="s">
        <v>79</v>
      </c>
      <c r="C179" s="5" t="s">
        <v>4</v>
      </c>
      <c r="D179" s="117">
        <v>1</v>
      </c>
      <c r="E179" s="176"/>
      <c r="F179" s="176"/>
      <c r="G179" s="87"/>
    </row>
    <row r="180" spans="1:7" x14ac:dyDescent="0.3">
      <c r="A180" s="5">
        <v>905</v>
      </c>
      <c r="B180" s="5" t="s">
        <v>139</v>
      </c>
      <c r="C180" s="3" t="s">
        <v>4</v>
      </c>
      <c r="D180" s="118">
        <v>1</v>
      </c>
      <c r="E180" s="176"/>
      <c r="F180" s="176"/>
      <c r="G180" s="87"/>
    </row>
    <row r="181" spans="1:7" x14ac:dyDescent="0.3">
      <c r="A181" s="5">
        <v>906</v>
      </c>
      <c r="B181" s="7" t="s">
        <v>80</v>
      </c>
      <c r="C181" s="3" t="s">
        <v>4</v>
      </c>
      <c r="D181" s="118">
        <v>1</v>
      </c>
      <c r="E181" s="176"/>
      <c r="F181" s="176"/>
      <c r="G181" s="87"/>
    </row>
    <row r="182" spans="1:7" x14ac:dyDescent="0.3">
      <c r="A182" s="5">
        <v>907</v>
      </c>
      <c r="B182" s="7" t="s">
        <v>81</v>
      </c>
      <c r="C182" s="3" t="s">
        <v>4</v>
      </c>
      <c r="D182" s="118">
        <v>5</v>
      </c>
      <c r="E182" s="176"/>
      <c r="F182" s="176"/>
      <c r="G182" s="87"/>
    </row>
    <row r="183" spans="1:7" x14ac:dyDescent="0.3">
      <c r="A183" s="5">
        <v>908</v>
      </c>
      <c r="B183" s="17" t="s">
        <v>82</v>
      </c>
      <c r="C183" s="11" t="s">
        <v>4</v>
      </c>
      <c r="D183" s="119">
        <v>1</v>
      </c>
      <c r="E183" s="176"/>
      <c r="F183" s="176"/>
      <c r="G183" s="197"/>
    </row>
    <row r="184" spans="1:7" x14ac:dyDescent="0.3">
      <c r="A184" s="5">
        <v>909</v>
      </c>
      <c r="B184" s="7" t="s">
        <v>83</v>
      </c>
      <c r="C184" s="3" t="s">
        <v>4</v>
      </c>
      <c r="D184" s="118">
        <v>1</v>
      </c>
      <c r="E184" s="176"/>
      <c r="F184" s="176"/>
      <c r="G184" s="87"/>
    </row>
    <row r="185" spans="1:7" x14ac:dyDescent="0.3">
      <c r="A185" s="5">
        <v>910</v>
      </c>
      <c r="B185" s="7" t="s">
        <v>84</v>
      </c>
      <c r="C185" s="3" t="s">
        <v>4</v>
      </c>
      <c r="D185" s="118">
        <v>1</v>
      </c>
      <c r="E185" s="176"/>
      <c r="F185" s="176"/>
      <c r="G185" s="87"/>
    </row>
    <row r="186" spans="1:7" x14ac:dyDescent="0.3">
      <c r="A186" s="5">
        <v>911</v>
      </c>
      <c r="B186" s="7" t="s">
        <v>85</v>
      </c>
      <c r="C186" s="3" t="s">
        <v>4</v>
      </c>
      <c r="D186" s="118">
        <v>1</v>
      </c>
      <c r="E186" s="176"/>
      <c r="F186" s="176"/>
      <c r="G186" s="87"/>
    </row>
    <row r="187" spans="1:7" x14ac:dyDescent="0.3">
      <c r="A187" s="5">
        <v>912</v>
      </c>
      <c r="B187" s="22" t="s">
        <v>140</v>
      </c>
      <c r="C187" s="11" t="s">
        <v>4</v>
      </c>
      <c r="D187" s="119">
        <v>1</v>
      </c>
      <c r="E187" s="176"/>
      <c r="F187" s="176"/>
      <c r="G187" s="87"/>
    </row>
    <row r="188" spans="1:7" x14ac:dyDescent="0.3">
      <c r="A188" s="192" t="s">
        <v>141</v>
      </c>
      <c r="B188" s="192"/>
      <c r="C188" s="192"/>
      <c r="D188" s="192"/>
      <c r="E188" s="193"/>
      <c r="F188" s="194"/>
      <c r="G188" s="195">
        <f>+SUM(F175:F187)</f>
        <v>0</v>
      </c>
    </row>
    <row r="189" spans="1:7" x14ac:dyDescent="0.3">
      <c r="A189" s="163" t="s">
        <v>142</v>
      </c>
      <c r="B189" s="181" t="s">
        <v>88</v>
      </c>
      <c r="C189" s="181"/>
      <c r="D189" s="181"/>
      <c r="E189" s="181"/>
      <c r="F189" s="176"/>
      <c r="G189" s="207"/>
    </row>
    <row r="190" spans="1:7" ht="39.6" x14ac:dyDescent="0.3">
      <c r="A190" s="5">
        <v>1001</v>
      </c>
      <c r="B190" s="11" t="s">
        <v>89</v>
      </c>
      <c r="C190" s="5" t="s">
        <v>7</v>
      </c>
      <c r="D190" s="117">
        <v>116.3</v>
      </c>
      <c r="E190" s="176"/>
      <c r="F190" s="176"/>
      <c r="G190" s="87"/>
    </row>
    <row r="191" spans="1:7" x14ac:dyDescent="0.3">
      <c r="A191" s="5">
        <v>1002</v>
      </c>
      <c r="B191" s="11" t="s">
        <v>143</v>
      </c>
      <c r="C191" s="5" t="s">
        <v>7</v>
      </c>
      <c r="D191" s="119">
        <v>160.75</v>
      </c>
      <c r="E191" s="176"/>
      <c r="F191" s="176"/>
      <c r="G191" s="87"/>
    </row>
    <row r="192" spans="1:7" ht="24" customHeight="1" x14ac:dyDescent="0.3">
      <c r="A192" s="5">
        <v>1003</v>
      </c>
      <c r="B192" s="11" t="s">
        <v>91</v>
      </c>
      <c r="C192" s="5" t="s">
        <v>7</v>
      </c>
      <c r="D192" s="117">
        <v>347.4</v>
      </c>
      <c r="E192" s="176"/>
      <c r="F192" s="176"/>
      <c r="G192" s="87"/>
    </row>
    <row r="193" spans="1:7" ht="26.4" x14ac:dyDescent="0.3">
      <c r="A193" s="5">
        <v>1004</v>
      </c>
      <c r="B193" s="5" t="s">
        <v>144</v>
      </c>
      <c r="C193" s="5" t="s">
        <v>7</v>
      </c>
      <c r="D193" s="117">
        <v>109.8</v>
      </c>
      <c r="E193" s="176"/>
      <c r="F193" s="176"/>
      <c r="G193" s="87"/>
    </row>
    <row r="194" spans="1:7" x14ac:dyDescent="0.3">
      <c r="A194" s="5">
        <v>1005</v>
      </c>
      <c r="B194" s="18" t="s">
        <v>621</v>
      </c>
      <c r="C194" s="5" t="s">
        <v>12</v>
      </c>
      <c r="D194" s="117">
        <v>1</v>
      </c>
      <c r="E194" s="176"/>
      <c r="F194" s="176"/>
      <c r="G194" s="87"/>
    </row>
    <row r="195" spans="1:7" x14ac:dyDescent="0.3">
      <c r="A195" s="192" t="s">
        <v>93</v>
      </c>
      <c r="B195" s="192"/>
      <c r="C195" s="192"/>
      <c r="D195" s="192"/>
      <c r="E195" s="193"/>
      <c r="F195" s="252"/>
      <c r="G195" s="195">
        <f>+SUM(F190:F194)</f>
        <v>0</v>
      </c>
    </row>
    <row r="196" spans="1:7" ht="24.6" customHeight="1" x14ac:dyDescent="0.3">
      <c r="A196" s="319" t="s">
        <v>145</v>
      </c>
      <c r="B196" s="320"/>
      <c r="C196" s="320"/>
      <c r="D196" s="320"/>
      <c r="E196" s="322"/>
      <c r="F196" s="95"/>
      <c r="G196" s="199">
        <f>+G195+G188+G173+G167+G154+G147+G130+G123+G109+G104</f>
        <v>0</v>
      </c>
    </row>
    <row r="197" spans="1:7" x14ac:dyDescent="0.3">
      <c r="A197" s="23"/>
      <c r="B197" s="23"/>
      <c r="C197" s="23"/>
      <c r="D197" s="123"/>
      <c r="E197" s="96"/>
      <c r="F197" s="96"/>
      <c r="G197" s="218"/>
    </row>
    <row r="198" spans="1:7" x14ac:dyDescent="0.3">
      <c r="A198" s="23"/>
      <c r="B198" s="23"/>
      <c r="C198" s="23"/>
      <c r="D198" s="123"/>
      <c r="E198" s="96"/>
      <c r="F198" s="96"/>
      <c r="G198" s="218"/>
    </row>
    <row r="199" spans="1:7" x14ac:dyDescent="0.3">
      <c r="A199" s="1"/>
      <c r="B199" s="1"/>
      <c r="C199" s="1"/>
      <c r="D199" s="114"/>
      <c r="E199" s="91"/>
      <c r="F199" s="91"/>
      <c r="G199" s="214"/>
    </row>
    <row r="200" spans="1:7" ht="33" customHeight="1" thickBot="1" x14ac:dyDescent="0.35">
      <c r="A200" s="318" t="s">
        <v>146</v>
      </c>
      <c r="B200" s="318"/>
      <c r="C200" s="318"/>
      <c r="D200" s="318"/>
      <c r="E200" s="318"/>
      <c r="F200" s="318"/>
      <c r="G200" s="318"/>
    </row>
    <row r="201" spans="1:7" ht="31.8" thickTop="1" x14ac:dyDescent="0.3">
      <c r="A201" s="191" t="s">
        <v>2</v>
      </c>
      <c r="B201" s="191" t="s">
        <v>3</v>
      </c>
      <c r="C201" s="190" t="s">
        <v>4</v>
      </c>
      <c r="D201" s="190" t="s">
        <v>331</v>
      </c>
      <c r="E201" s="191" t="s">
        <v>713</v>
      </c>
      <c r="F201" s="189" t="s">
        <v>711</v>
      </c>
      <c r="G201" s="215" t="s">
        <v>712</v>
      </c>
    </row>
    <row r="202" spans="1:7" x14ac:dyDescent="0.3">
      <c r="A202" s="163" t="s">
        <v>5</v>
      </c>
      <c r="B202" s="181" t="s">
        <v>147</v>
      </c>
      <c r="C202" s="181"/>
      <c r="D202" s="181"/>
      <c r="E202" s="181"/>
      <c r="F202" s="181"/>
      <c r="G202" s="207"/>
    </row>
    <row r="203" spans="1:7" ht="15.6" x14ac:dyDescent="0.3">
      <c r="A203" s="162">
        <v>101</v>
      </c>
      <c r="B203" s="5" t="s">
        <v>149</v>
      </c>
      <c r="C203" s="5" t="s">
        <v>31</v>
      </c>
      <c r="D203" s="117">
        <v>379.54349999999999</v>
      </c>
      <c r="E203" s="176"/>
      <c r="F203" s="176"/>
      <c r="G203" s="87"/>
    </row>
    <row r="204" spans="1:7" x14ac:dyDescent="0.3">
      <c r="A204" s="5">
        <v>102</v>
      </c>
      <c r="B204" s="5" t="s">
        <v>150</v>
      </c>
      <c r="C204" s="11" t="s">
        <v>26</v>
      </c>
      <c r="D204" s="119">
        <v>1</v>
      </c>
      <c r="E204" s="176"/>
      <c r="F204" s="176"/>
      <c r="G204" s="87"/>
    </row>
    <row r="205" spans="1:7" x14ac:dyDescent="0.3">
      <c r="A205" s="162">
        <v>103</v>
      </c>
      <c r="B205" s="5" t="s">
        <v>151</v>
      </c>
      <c r="C205" s="11" t="s">
        <v>26</v>
      </c>
      <c r="D205" s="119">
        <v>1</v>
      </c>
      <c r="E205" s="176"/>
      <c r="F205" s="176"/>
      <c r="G205" s="87"/>
    </row>
    <row r="206" spans="1:7" ht="15.6" x14ac:dyDescent="0.3">
      <c r="A206" s="5">
        <v>104</v>
      </c>
      <c r="B206" s="5" t="s">
        <v>152</v>
      </c>
      <c r="C206" s="5" t="s">
        <v>31</v>
      </c>
      <c r="D206" s="119">
        <v>503.5</v>
      </c>
      <c r="E206" s="176"/>
      <c r="F206" s="176"/>
      <c r="G206" s="87"/>
    </row>
    <row r="207" spans="1:7" ht="15.6" x14ac:dyDescent="0.3">
      <c r="A207" s="162">
        <v>105</v>
      </c>
      <c r="B207" s="5" t="s">
        <v>630</v>
      </c>
      <c r="C207" s="5" t="s">
        <v>31</v>
      </c>
      <c r="D207" s="117">
        <v>50.3</v>
      </c>
      <c r="E207" s="176"/>
      <c r="F207" s="176"/>
      <c r="G207" s="87"/>
    </row>
    <row r="208" spans="1:7" x14ac:dyDescent="0.3">
      <c r="A208" s="192" t="s">
        <v>153</v>
      </c>
      <c r="B208" s="192"/>
      <c r="C208" s="192"/>
      <c r="D208" s="192"/>
      <c r="E208" s="192"/>
      <c r="F208" s="192"/>
      <c r="G208" s="253">
        <f>+SUM(F203:F207)</f>
        <v>0</v>
      </c>
    </row>
    <row r="209" spans="1:7" x14ac:dyDescent="0.3">
      <c r="A209" s="163" t="s">
        <v>17</v>
      </c>
      <c r="B209" s="181" t="s">
        <v>714</v>
      </c>
      <c r="C209" s="181"/>
      <c r="D209" s="181"/>
      <c r="E209" s="181"/>
      <c r="F209" s="181"/>
      <c r="G209" s="181"/>
    </row>
    <row r="210" spans="1:7" ht="15.6" x14ac:dyDescent="0.3">
      <c r="A210" s="5">
        <v>201</v>
      </c>
      <c r="B210" s="5" t="s">
        <v>155</v>
      </c>
      <c r="C210" s="5" t="s">
        <v>23</v>
      </c>
      <c r="D210" s="124">
        <v>2.75</v>
      </c>
      <c r="E210" s="176"/>
      <c r="F210" s="176"/>
      <c r="G210" s="87"/>
    </row>
    <row r="211" spans="1:7" ht="15.6" x14ac:dyDescent="0.3">
      <c r="A211" s="5">
        <v>202</v>
      </c>
      <c r="B211" s="5" t="s">
        <v>156</v>
      </c>
      <c r="C211" s="5" t="s">
        <v>23</v>
      </c>
      <c r="D211" s="124">
        <v>2.1175000000000002</v>
      </c>
      <c r="E211" s="176"/>
      <c r="F211" s="176"/>
      <c r="G211" s="87"/>
    </row>
    <row r="212" spans="1:7" ht="15.6" x14ac:dyDescent="0.3">
      <c r="A212" s="5" t="s">
        <v>157</v>
      </c>
      <c r="B212" s="5" t="s">
        <v>158</v>
      </c>
      <c r="C212" s="5" t="s">
        <v>23</v>
      </c>
      <c r="D212" s="124">
        <v>1.2100000000000002</v>
      </c>
      <c r="E212" s="176"/>
      <c r="F212" s="176"/>
      <c r="G212" s="87"/>
    </row>
    <row r="213" spans="1:7" x14ac:dyDescent="0.3">
      <c r="A213" s="192" t="s">
        <v>159</v>
      </c>
      <c r="B213" s="192"/>
      <c r="C213" s="192"/>
      <c r="D213" s="192"/>
      <c r="E213" s="192"/>
      <c r="F213" s="192"/>
      <c r="G213" s="253">
        <f>+SUM(F210:F212)</f>
        <v>0</v>
      </c>
    </row>
    <row r="214" spans="1:7" x14ac:dyDescent="0.3">
      <c r="A214" s="163" t="s">
        <v>28</v>
      </c>
      <c r="B214" s="181" t="s">
        <v>160</v>
      </c>
      <c r="C214" s="181"/>
      <c r="D214" s="181"/>
      <c r="E214" s="181"/>
      <c r="F214" s="176"/>
      <c r="G214" s="207"/>
    </row>
    <row r="215" spans="1:7" ht="39.6" x14ac:dyDescent="0.3">
      <c r="A215" s="5" t="s">
        <v>161</v>
      </c>
      <c r="B215" s="5" t="s">
        <v>162</v>
      </c>
      <c r="C215" s="5" t="s">
        <v>23</v>
      </c>
      <c r="D215" s="124">
        <v>25.1</v>
      </c>
      <c r="E215" s="176"/>
      <c r="F215" s="176"/>
      <c r="G215" s="87"/>
    </row>
    <row r="216" spans="1:7" ht="26.4" x14ac:dyDescent="0.3">
      <c r="A216" s="5" t="s">
        <v>163</v>
      </c>
      <c r="B216" s="5" t="s">
        <v>164</v>
      </c>
      <c r="C216" s="5" t="s">
        <v>23</v>
      </c>
      <c r="D216" s="125">
        <v>41.75</v>
      </c>
      <c r="E216" s="176"/>
      <c r="F216" s="176"/>
      <c r="G216" s="87"/>
    </row>
    <row r="217" spans="1:7" ht="26.4" x14ac:dyDescent="0.3">
      <c r="A217" s="5" t="s">
        <v>165</v>
      </c>
      <c r="B217" s="9" t="s">
        <v>166</v>
      </c>
      <c r="C217" s="3" t="s">
        <v>7</v>
      </c>
      <c r="D217" s="117">
        <v>11.9</v>
      </c>
      <c r="E217" s="176"/>
      <c r="F217" s="176"/>
      <c r="G217" s="87"/>
    </row>
    <row r="218" spans="1:7" ht="39.6" x14ac:dyDescent="0.3">
      <c r="A218" s="5" t="s">
        <v>167</v>
      </c>
      <c r="B218" s="9" t="s">
        <v>168</v>
      </c>
      <c r="C218" s="3" t="s">
        <v>7</v>
      </c>
      <c r="D218" s="117">
        <v>180.58</v>
      </c>
      <c r="E218" s="176"/>
      <c r="F218" s="176"/>
      <c r="G218" s="87"/>
    </row>
    <row r="219" spans="1:7" ht="52.8" x14ac:dyDescent="0.3">
      <c r="A219" s="5" t="s">
        <v>169</v>
      </c>
      <c r="B219" s="10" t="s">
        <v>25</v>
      </c>
      <c r="C219" s="11" t="s">
        <v>26</v>
      </c>
      <c r="D219" s="119">
        <v>1</v>
      </c>
      <c r="E219" s="176"/>
      <c r="F219" s="176"/>
      <c r="G219" s="197"/>
    </row>
    <row r="220" spans="1:7" x14ac:dyDescent="0.3">
      <c r="A220" s="192" t="s">
        <v>170</v>
      </c>
      <c r="B220" s="192"/>
      <c r="C220" s="192"/>
      <c r="D220" s="192"/>
      <c r="E220" s="193"/>
      <c r="F220" s="194"/>
      <c r="G220" s="195">
        <f>+SUM(F215:F219)</f>
        <v>0</v>
      </c>
    </row>
    <row r="221" spans="1:7" x14ac:dyDescent="0.3">
      <c r="A221" s="163" t="s">
        <v>37</v>
      </c>
      <c r="B221" s="181" t="s">
        <v>171</v>
      </c>
      <c r="C221" s="181"/>
      <c r="D221" s="181"/>
      <c r="E221" s="181"/>
      <c r="F221" s="176"/>
      <c r="G221" s="207"/>
    </row>
    <row r="222" spans="1:7" ht="26.4" x14ac:dyDescent="0.3">
      <c r="A222" s="5" t="s">
        <v>172</v>
      </c>
      <c r="B222" s="5" t="s">
        <v>173</v>
      </c>
      <c r="C222" s="5" t="s">
        <v>31</v>
      </c>
      <c r="D222" s="117">
        <v>499</v>
      </c>
      <c r="E222" s="176"/>
      <c r="F222" s="176"/>
      <c r="G222" s="87"/>
    </row>
    <row r="223" spans="1:7" x14ac:dyDescent="0.3">
      <c r="A223" s="11"/>
      <c r="B223" s="163" t="s">
        <v>30</v>
      </c>
      <c r="C223" s="11"/>
      <c r="D223" s="119"/>
      <c r="E223" s="176"/>
      <c r="F223" s="176"/>
      <c r="G223" s="87"/>
    </row>
    <row r="224" spans="1:7" ht="26.4" x14ac:dyDescent="0.3">
      <c r="A224" s="5" t="s">
        <v>174</v>
      </c>
      <c r="B224" s="5" t="s">
        <v>175</v>
      </c>
      <c r="C224" s="5" t="s">
        <v>31</v>
      </c>
      <c r="D224" s="117">
        <v>364.77</v>
      </c>
      <c r="E224" s="176"/>
      <c r="F224" s="176"/>
      <c r="G224" s="87"/>
    </row>
    <row r="225" spans="1:7" ht="26.4" x14ac:dyDescent="0.3">
      <c r="A225" s="5" t="s">
        <v>176</v>
      </c>
      <c r="B225" s="5" t="s">
        <v>177</v>
      </c>
      <c r="C225" s="5" t="s">
        <v>31</v>
      </c>
      <c r="D225" s="117">
        <v>14.07</v>
      </c>
      <c r="E225" s="176"/>
      <c r="F225" s="176"/>
      <c r="G225" s="87"/>
    </row>
    <row r="226" spans="1:7" ht="52.8" x14ac:dyDescent="0.3">
      <c r="A226" s="5" t="s">
        <v>178</v>
      </c>
      <c r="B226" s="5" t="s">
        <v>631</v>
      </c>
      <c r="C226" s="5" t="s">
        <v>31</v>
      </c>
      <c r="D226" s="117">
        <v>380</v>
      </c>
      <c r="E226" s="176"/>
      <c r="F226" s="176"/>
      <c r="G226" s="87"/>
    </row>
    <row r="227" spans="1:7" x14ac:dyDescent="0.3">
      <c r="A227" s="192" t="s">
        <v>179</v>
      </c>
      <c r="B227" s="192"/>
      <c r="C227" s="192"/>
      <c r="D227" s="192"/>
      <c r="E227" s="193"/>
      <c r="F227" s="194"/>
      <c r="G227" s="195">
        <f>+SUM(F222:F226)</f>
        <v>0</v>
      </c>
    </row>
    <row r="228" spans="1:7" x14ac:dyDescent="0.3">
      <c r="A228" s="163" t="s">
        <v>50</v>
      </c>
      <c r="B228" s="181" t="s">
        <v>180</v>
      </c>
      <c r="C228" s="181"/>
      <c r="D228" s="181"/>
      <c r="E228" s="181"/>
      <c r="F228" s="176"/>
      <c r="G228" s="207"/>
    </row>
    <row r="229" spans="1:7" ht="39.6" x14ac:dyDescent="0.3">
      <c r="A229" s="5">
        <v>501</v>
      </c>
      <c r="B229" s="5" t="s">
        <v>181</v>
      </c>
      <c r="C229" s="163"/>
      <c r="D229" s="115"/>
      <c r="E229" s="92"/>
      <c r="F229" s="176"/>
      <c r="G229" s="199"/>
    </row>
    <row r="230" spans="1:7" x14ac:dyDescent="0.3">
      <c r="A230" s="5" t="s">
        <v>182</v>
      </c>
      <c r="B230" s="5" t="s">
        <v>183</v>
      </c>
      <c r="C230" s="5" t="s">
        <v>4</v>
      </c>
      <c r="D230" s="117">
        <v>2</v>
      </c>
      <c r="E230" s="176"/>
      <c r="F230" s="176"/>
      <c r="G230" s="87"/>
    </row>
    <row r="231" spans="1:7" x14ac:dyDescent="0.3">
      <c r="A231" s="5" t="s">
        <v>184</v>
      </c>
      <c r="B231" s="5" t="s">
        <v>185</v>
      </c>
      <c r="C231" s="5" t="s">
        <v>4</v>
      </c>
      <c r="D231" s="117">
        <v>2</v>
      </c>
      <c r="E231" s="176"/>
      <c r="F231" s="176"/>
      <c r="G231" s="87"/>
    </row>
    <row r="232" spans="1:7" x14ac:dyDescent="0.3">
      <c r="A232" s="5" t="s">
        <v>186</v>
      </c>
      <c r="B232" s="5" t="s">
        <v>187</v>
      </c>
      <c r="C232" s="5" t="s">
        <v>4</v>
      </c>
      <c r="D232" s="117">
        <v>2</v>
      </c>
      <c r="E232" s="176"/>
      <c r="F232" s="176"/>
      <c r="G232" s="87"/>
    </row>
    <row r="233" spans="1:7" x14ac:dyDescent="0.3">
      <c r="A233" s="5" t="s">
        <v>188</v>
      </c>
      <c r="B233" s="5" t="s">
        <v>189</v>
      </c>
      <c r="C233" s="5" t="s">
        <v>4</v>
      </c>
      <c r="D233" s="117">
        <v>2</v>
      </c>
      <c r="E233" s="176"/>
      <c r="F233" s="176"/>
      <c r="G233" s="87"/>
    </row>
    <row r="234" spans="1:7" x14ac:dyDescent="0.3">
      <c r="A234" s="5" t="s">
        <v>190</v>
      </c>
      <c r="B234" s="5" t="s">
        <v>191</v>
      </c>
      <c r="C234" s="5" t="s">
        <v>4</v>
      </c>
      <c r="D234" s="117">
        <v>4</v>
      </c>
      <c r="E234" s="176"/>
      <c r="F234" s="176"/>
      <c r="G234" s="87"/>
    </row>
    <row r="235" spans="1:7" x14ac:dyDescent="0.3">
      <c r="A235" s="5" t="s">
        <v>192</v>
      </c>
      <c r="B235" s="5" t="s">
        <v>193</v>
      </c>
      <c r="C235" s="5" t="s">
        <v>4</v>
      </c>
      <c r="D235" s="117">
        <v>5</v>
      </c>
      <c r="E235" s="176"/>
      <c r="F235" s="176"/>
      <c r="G235" s="87"/>
    </row>
    <row r="236" spans="1:7" x14ac:dyDescent="0.3">
      <c r="A236" s="5" t="s">
        <v>194</v>
      </c>
      <c r="B236" s="5" t="s">
        <v>195</v>
      </c>
      <c r="C236" s="5" t="s">
        <v>4</v>
      </c>
      <c r="D236" s="117">
        <v>1</v>
      </c>
      <c r="E236" s="176"/>
      <c r="F236" s="176"/>
      <c r="G236" s="87"/>
    </row>
    <row r="237" spans="1:7" x14ac:dyDescent="0.3">
      <c r="A237" s="5" t="s">
        <v>196</v>
      </c>
      <c r="B237" s="5" t="s">
        <v>197</v>
      </c>
      <c r="C237" s="5" t="s">
        <v>4</v>
      </c>
      <c r="D237" s="117">
        <v>4</v>
      </c>
      <c r="E237" s="176"/>
      <c r="F237" s="176"/>
      <c r="G237" s="87"/>
    </row>
    <row r="238" spans="1:7" ht="52.8" x14ac:dyDescent="0.3">
      <c r="A238" s="5">
        <v>502</v>
      </c>
      <c r="B238" s="5" t="s">
        <v>633</v>
      </c>
      <c r="C238" s="5"/>
      <c r="D238" s="117"/>
      <c r="E238" s="88"/>
      <c r="F238" s="176"/>
      <c r="G238" s="87"/>
    </row>
    <row r="239" spans="1:7" x14ac:dyDescent="0.3">
      <c r="A239" s="5" t="s">
        <v>198</v>
      </c>
      <c r="B239" s="5" t="s">
        <v>199</v>
      </c>
      <c r="C239" s="5" t="s">
        <v>4</v>
      </c>
      <c r="D239" s="117">
        <v>6</v>
      </c>
      <c r="E239" s="176"/>
      <c r="F239" s="176"/>
      <c r="G239" s="87"/>
    </row>
    <row r="240" spans="1:7" x14ac:dyDescent="0.3">
      <c r="A240" s="5" t="s">
        <v>200</v>
      </c>
      <c r="B240" s="5" t="s">
        <v>201</v>
      </c>
      <c r="C240" s="5" t="s">
        <v>4</v>
      </c>
      <c r="D240" s="117">
        <v>9</v>
      </c>
      <c r="E240" s="176"/>
      <c r="F240" s="176"/>
      <c r="G240" s="87"/>
    </row>
    <row r="241" spans="1:8" ht="52.8" x14ac:dyDescent="0.3">
      <c r="A241" s="5">
        <v>503</v>
      </c>
      <c r="B241" s="5" t="s">
        <v>632</v>
      </c>
      <c r="C241" s="5"/>
      <c r="D241" s="117"/>
      <c r="E241" s="88"/>
      <c r="F241" s="176"/>
      <c r="G241" s="87"/>
    </row>
    <row r="242" spans="1:8" x14ac:dyDescent="0.3">
      <c r="A242" s="5" t="s">
        <v>202</v>
      </c>
      <c r="B242" s="5" t="s">
        <v>203</v>
      </c>
      <c r="C242" s="5" t="s">
        <v>4</v>
      </c>
      <c r="D242" s="117">
        <v>5</v>
      </c>
      <c r="E242" s="176"/>
      <c r="F242" s="176"/>
      <c r="G242" s="87"/>
    </row>
    <row r="243" spans="1:8" x14ac:dyDescent="0.3">
      <c r="A243" s="5" t="s">
        <v>204</v>
      </c>
      <c r="B243" s="5" t="s">
        <v>205</v>
      </c>
      <c r="C243" s="5" t="s">
        <v>4</v>
      </c>
      <c r="D243" s="117">
        <v>2</v>
      </c>
      <c r="E243" s="176"/>
      <c r="F243" s="176"/>
      <c r="G243" s="87"/>
    </row>
    <row r="244" spans="1:8" x14ac:dyDescent="0.3">
      <c r="A244" s="5" t="s">
        <v>206</v>
      </c>
      <c r="B244" s="5" t="s">
        <v>207</v>
      </c>
      <c r="C244" s="5" t="s">
        <v>4</v>
      </c>
      <c r="D244" s="117">
        <v>1</v>
      </c>
      <c r="E244" s="176"/>
      <c r="F244" s="176"/>
      <c r="G244" s="87"/>
    </row>
    <row r="245" spans="1:8" ht="26.4" x14ac:dyDescent="0.3">
      <c r="A245" s="5">
        <v>504</v>
      </c>
      <c r="B245" s="5" t="s">
        <v>208</v>
      </c>
      <c r="C245" s="5" t="s">
        <v>209</v>
      </c>
      <c r="D245" s="117">
        <f>42.1*1.5</f>
        <v>63.150000000000006</v>
      </c>
      <c r="E245" s="176"/>
      <c r="F245" s="176"/>
      <c r="G245" s="87"/>
    </row>
    <row r="246" spans="1:8" ht="39.6" x14ac:dyDescent="0.3">
      <c r="A246" s="5">
        <v>505</v>
      </c>
      <c r="B246" s="5" t="s">
        <v>634</v>
      </c>
      <c r="C246" s="5" t="s">
        <v>209</v>
      </c>
      <c r="D246" s="117">
        <f>42.1*1.2*1.1</f>
        <v>55.57200000000001</v>
      </c>
      <c r="E246" s="176"/>
      <c r="F246" s="176"/>
      <c r="G246" s="87"/>
    </row>
    <row r="247" spans="1:8" ht="39.6" x14ac:dyDescent="0.3">
      <c r="A247" s="5">
        <v>506</v>
      </c>
      <c r="B247" s="5" t="s">
        <v>635</v>
      </c>
      <c r="C247" s="5" t="s">
        <v>4</v>
      </c>
      <c r="D247" s="117">
        <v>4</v>
      </c>
      <c r="E247" s="176"/>
      <c r="F247" s="176"/>
      <c r="G247" s="87"/>
      <c r="H247" s="24"/>
    </row>
    <row r="248" spans="1:8" ht="52.8" x14ac:dyDescent="0.3">
      <c r="A248" s="5">
        <v>507</v>
      </c>
      <c r="B248" s="5" t="s">
        <v>210</v>
      </c>
      <c r="C248" s="5" t="s">
        <v>209</v>
      </c>
      <c r="D248" s="117">
        <f>0.8*2.2*1.05</f>
        <v>1.8480000000000003</v>
      </c>
      <c r="E248" s="176"/>
      <c r="F248" s="176"/>
      <c r="G248" s="87"/>
    </row>
    <row r="249" spans="1:8" ht="52.8" x14ac:dyDescent="0.3">
      <c r="A249" s="5">
        <v>508</v>
      </c>
      <c r="B249" s="5" t="s">
        <v>211</v>
      </c>
      <c r="C249" s="5" t="s">
        <v>209</v>
      </c>
      <c r="D249" s="117">
        <f>0.8*0.8*1.05</f>
        <v>0.67200000000000015</v>
      </c>
      <c r="E249" s="176"/>
      <c r="F249" s="176"/>
      <c r="G249" s="87"/>
    </row>
    <row r="250" spans="1:8" x14ac:dyDescent="0.3">
      <c r="A250" s="254" t="s">
        <v>212</v>
      </c>
      <c r="B250" s="254"/>
      <c r="C250" s="254"/>
      <c r="D250" s="254"/>
      <c r="E250" s="255"/>
      <c r="F250" s="194"/>
      <c r="G250" s="256">
        <f>+SUM(F230:F249)</f>
        <v>0</v>
      </c>
    </row>
    <row r="251" spans="1:8" x14ac:dyDescent="0.3">
      <c r="A251" s="25" t="s">
        <v>56</v>
      </c>
      <c r="B251" s="184" t="s">
        <v>213</v>
      </c>
      <c r="C251" s="184"/>
      <c r="D251" s="184"/>
      <c r="E251" s="184"/>
      <c r="F251" s="176"/>
      <c r="G251" s="219"/>
    </row>
    <row r="252" spans="1:8" ht="26.4" x14ac:dyDescent="0.3">
      <c r="A252" s="5" t="s">
        <v>214</v>
      </c>
      <c r="B252" s="5" t="s">
        <v>215</v>
      </c>
      <c r="C252" s="5" t="s">
        <v>113</v>
      </c>
      <c r="D252" s="117">
        <v>35.200000000000003</v>
      </c>
      <c r="E252" s="176"/>
      <c r="F252" s="176"/>
      <c r="G252" s="87"/>
    </row>
    <row r="253" spans="1:8" ht="26.4" x14ac:dyDescent="0.3">
      <c r="A253" s="5" t="s">
        <v>216</v>
      </c>
      <c r="B253" s="5" t="s">
        <v>217</v>
      </c>
      <c r="C253" s="5" t="s">
        <v>31</v>
      </c>
      <c r="D253" s="117">
        <v>510</v>
      </c>
      <c r="E253" s="176"/>
      <c r="F253" s="176"/>
      <c r="G253" s="87"/>
    </row>
    <row r="254" spans="1:8" x14ac:dyDescent="0.3">
      <c r="A254" s="5" t="s">
        <v>218</v>
      </c>
      <c r="B254" s="5" t="s">
        <v>55</v>
      </c>
      <c r="C254" s="5" t="s">
        <v>34</v>
      </c>
      <c r="D254" s="117">
        <v>108</v>
      </c>
      <c r="E254" s="176"/>
      <c r="F254" s="176"/>
      <c r="G254" s="87"/>
    </row>
    <row r="255" spans="1:8" ht="39.6" x14ac:dyDescent="0.3">
      <c r="A255" s="5" t="s">
        <v>219</v>
      </c>
      <c r="B255" s="5" t="s">
        <v>130</v>
      </c>
      <c r="C255" s="5" t="s">
        <v>31</v>
      </c>
      <c r="D255" s="117">
        <v>398.52</v>
      </c>
      <c r="E255" s="176"/>
      <c r="F255" s="176"/>
      <c r="G255" s="87"/>
    </row>
    <row r="256" spans="1:8" x14ac:dyDescent="0.3">
      <c r="A256" s="261" t="s">
        <v>715</v>
      </c>
      <c r="B256" s="261"/>
      <c r="C256" s="261"/>
      <c r="D256" s="261"/>
      <c r="E256" s="257"/>
      <c r="F256" s="262"/>
      <c r="G256" s="263">
        <f>+SUM(F252:F255)</f>
        <v>0</v>
      </c>
    </row>
    <row r="257" spans="1:7" x14ac:dyDescent="0.3">
      <c r="A257" s="170" t="s">
        <v>69</v>
      </c>
      <c r="B257" s="186" t="s">
        <v>220</v>
      </c>
      <c r="C257" s="186"/>
      <c r="D257" s="186"/>
      <c r="E257" s="186"/>
      <c r="F257" s="176"/>
      <c r="G257" s="202"/>
    </row>
    <row r="258" spans="1:7" x14ac:dyDescent="0.3">
      <c r="A258" s="3"/>
      <c r="B258" s="9"/>
      <c r="C258" s="9"/>
      <c r="D258" s="126"/>
      <c r="E258" s="97"/>
      <c r="F258" s="176"/>
      <c r="G258" s="220"/>
    </row>
    <row r="259" spans="1:7" ht="26.4" x14ac:dyDescent="0.3">
      <c r="A259" s="11">
        <v>701</v>
      </c>
      <c r="B259" s="22" t="s">
        <v>221</v>
      </c>
      <c r="C259" s="11" t="s">
        <v>4</v>
      </c>
      <c r="D259" s="119">
        <v>8</v>
      </c>
      <c r="E259" s="176"/>
      <c r="F259" s="176"/>
      <c r="G259" s="224"/>
    </row>
    <row r="260" spans="1:7" x14ac:dyDescent="0.3">
      <c r="A260" s="11">
        <v>702</v>
      </c>
      <c r="B260" s="11" t="s">
        <v>222</v>
      </c>
      <c r="C260" s="11" t="s">
        <v>4</v>
      </c>
      <c r="D260" s="119">
        <v>5</v>
      </c>
      <c r="E260" s="176"/>
      <c r="F260" s="176"/>
      <c r="G260" s="224"/>
    </row>
    <row r="261" spans="1:7" ht="26.4" x14ac:dyDescent="0.3">
      <c r="A261" s="11">
        <v>703</v>
      </c>
      <c r="B261" s="22" t="s">
        <v>223</v>
      </c>
      <c r="C261" s="11" t="s">
        <v>12</v>
      </c>
      <c r="D261" s="119">
        <v>1</v>
      </c>
      <c r="E261" s="176"/>
      <c r="F261" s="176"/>
      <c r="G261" s="224"/>
    </row>
    <row r="262" spans="1:7" ht="52.8" x14ac:dyDescent="0.3">
      <c r="A262" s="11">
        <v>704</v>
      </c>
      <c r="B262" s="22" t="s">
        <v>224</v>
      </c>
      <c r="C262" s="11" t="s">
        <v>12</v>
      </c>
      <c r="D262" s="119">
        <v>1</v>
      </c>
      <c r="E262" s="176"/>
      <c r="F262" s="176"/>
      <c r="G262" s="224"/>
    </row>
    <row r="263" spans="1:7" ht="39.6" x14ac:dyDescent="0.3">
      <c r="A263" s="11">
        <v>705</v>
      </c>
      <c r="B263" s="22" t="s">
        <v>225</v>
      </c>
      <c r="C263" s="11" t="s">
        <v>12</v>
      </c>
      <c r="D263" s="119">
        <v>1</v>
      </c>
      <c r="E263" s="176"/>
      <c r="F263" s="176"/>
      <c r="G263" s="224"/>
    </row>
    <row r="264" spans="1:7" ht="39.6" x14ac:dyDescent="0.3">
      <c r="A264" s="11">
        <v>706</v>
      </c>
      <c r="B264" s="5" t="s">
        <v>226</v>
      </c>
      <c r="C264" s="5" t="s">
        <v>4</v>
      </c>
      <c r="D264" s="119">
        <v>9</v>
      </c>
      <c r="E264" s="176"/>
      <c r="F264" s="176"/>
      <c r="G264" s="224"/>
    </row>
    <row r="265" spans="1:7" ht="26.4" x14ac:dyDescent="0.3">
      <c r="A265" s="11">
        <v>707</v>
      </c>
      <c r="B265" s="20" t="s">
        <v>227</v>
      </c>
      <c r="C265" s="5" t="s">
        <v>4</v>
      </c>
      <c r="D265" s="127">
        <v>10</v>
      </c>
      <c r="E265" s="176"/>
      <c r="F265" s="176"/>
      <c r="G265" s="87"/>
    </row>
    <row r="266" spans="1:7" ht="39.6" x14ac:dyDescent="0.3">
      <c r="A266" s="11">
        <v>708</v>
      </c>
      <c r="B266" s="5" t="s">
        <v>228</v>
      </c>
      <c r="C266" s="5" t="s">
        <v>4</v>
      </c>
      <c r="D266" s="119">
        <v>1</v>
      </c>
      <c r="E266" s="176"/>
      <c r="F266" s="176"/>
      <c r="G266" s="224"/>
    </row>
    <row r="267" spans="1:7" ht="28.8" customHeight="1" x14ac:dyDescent="0.3">
      <c r="A267" s="258" t="s">
        <v>250</v>
      </c>
      <c r="B267" s="258"/>
      <c r="C267" s="258"/>
      <c r="D267" s="258"/>
      <c r="E267" s="259"/>
      <c r="F267" s="194"/>
      <c r="G267" s="260">
        <f>+SUM(F259:F266)</f>
        <v>0</v>
      </c>
    </row>
    <row r="268" spans="1:7" x14ac:dyDescent="0.3">
      <c r="A268" s="168" t="s">
        <v>75</v>
      </c>
      <c r="B268" s="185" t="s">
        <v>229</v>
      </c>
      <c r="C268" s="185"/>
      <c r="D268" s="185"/>
      <c r="E268" s="185"/>
      <c r="F268" s="176"/>
      <c r="G268" s="223"/>
    </row>
    <row r="269" spans="1:7" x14ac:dyDescent="0.3">
      <c r="A269" s="168"/>
      <c r="B269" s="169" t="s">
        <v>230</v>
      </c>
      <c r="C269" s="168"/>
      <c r="D269" s="128"/>
      <c r="E269" s="98"/>
      <c r="F269" s="176"/>
      <c r="G269" s="222"/>
    </row>
    <row r="270" spans="1:7" x14ac:dyDescent="0.3">
      <c r="A270" s="11" t="s">
        <v>231</v>
      </c>
      <c r="B270" s="22" t="s">
        <v>232</v>
      </c>
      <c r="C270" s="11" t="s">
        <v>4</v>
      </c>
      <c r="D270" s="119">
        <v>6</v>
      </c>
      <c r="E270" s="176"/>
      <c r="F270" s="176"/>
      <c r="G270" s="224"/>
    </row>
    <row r="271" spans="1:7" ht="26.4" x14ac:dyDescent="0.3">
      <c r="A271" s="11" t="s">
        <v>233</v>
      </c>
      <c r="B271" s="22" t="s">
        <v>234</v>
      </c>
      <c r="C271" s="11" t="s">
        <v>4</v>
      </c>
      <c r="D271" s="119">
        <v>6</v>
      </c>
      <c r="E271" s="176"/>
      <c r="F271" s="176"/>
      <c r="G271" s="224"/>
    </row>
    <row r="272" spans="1:7" x14ac:dyDescent="0.3">
      <c r="A272" s="11" t="s">
        <v>235</v>
      </c>
      <c r="B272" s="10" t="s">
        <v>82</v>
      </c>
      <c r="C272" s="11" t="s">
        <v>4</v>
      </c>
      <c r="D272" s="119">
        <v>6</v>
      </c>
      <c r="E272" s="176"/>
      <c r="F272" s="176"/>
      <c r="G272" s="225"/>
    </row>
    <row r="273" spans="1:7" x14ac:dyDescent="0.3">
      <c r="A273" s="11" t="s">
        <v>236</v>
      </c>
      <c r="B273" s="22" t="s">
        <v>237</v>
      </c>
      <c r="C273" s="11" t="s">
        <v>4</v>
      </c>
      <c r="D273" s="119">
        <v>6</v>
      </c>
      <c r="E273" s="176"/>
      <c r="F273" s="176"/>
      <c r="G273" s="224"/>
    </row>
    <row r="274" spans="1:7" x14ac:dyDescent="0.3">
      <c r="A274" s="11" t="s">
        <v>238</v>
      </c>
      <c r="B274" s="22" t="s">
        <v>84</v>
      </c>
      <c r="C274" s="11" t="s">
        <v>4</v>
      </c>
      <c r="D274" s="119">
        <v>6</v>
      </c>
      <c r="E274" s="176"/>
      <c r="F274" s="176"/>
      <c r="G274" s="224"/>
    </row>
    <row r="275" spans="1:7" x14ac:dyDescent="0.3">
      <c r="A275" s="11" t="s">
        <v>239</v>
      </c>
      <c r="B275" s="22" t="s">
        <v>85</v>
      </c>
      <c r="C275" s="11" t="s">
        <v>4</v>
      </c>
      <c r="D275" s="119">
        <v>6</v>
      </c>
      <c r="E275" s="176"/>
      <c r="F275" s="176"/>
      <c r="G275" s="224"/>
    </row>
    <row r="276" spans="1:7" x14ac:dyDescent="0.3">
      <c r="A276" s="11" t="s">
        <v>240</v>
      </c>
      <c r="B276" s="22" t="s">
        <v>241</v>
      </c>
      <c r="C276" s="11" t="s">
        <v>4</v>
      </c>
      <c r="D276" s="119">
        <v>6</v>
      </c>
      <c r="E276" s="176"/>
      <c r="F276" s="176"/>
      <c r="G276" s="224"/>
    </row>
    <row r="277" spans="1:7" x14ac:dyDescent="0.3">
      <c r="A277" s="11" t="s">
        <v>242</v>
      </c>
      <c r="B277" s="22" t="s">
        <v>140</v>
      </c>
      <c r="C277" s="11" t="s">
        <v>4</v>
      </c>
      <c r="D277" s="119">
        <v>6</v>
      </c>
      <c r="E277" s="176"/>
      <c r="F277" s="176"/>
      <c r="G277" s="224"/>
    </row>
    <row r="278" spans="1:7" ht="39.6" x14ac:dyDescent="0.3">
      <c r="A278" s="11" t="s">
        <v>243</v>
      </c>
      <c r="B278" s="5" t="s">
        <v>138</v>
      </c>
      <c r="C278" s="5" t="s">
        <v>4</v>
      </c>
      <c r="D278" s="117">
        <v>1</v>
      </c>
      <c r="E278" s="176"/>
      <c r="F278" s="176"/>
      <c r="G278" s="87"/>
    </row>
    <row r="279" spans="1:7" ht="26.4" x14ac:dyDescent="0.3">
      <c r="A279" s="11" t="s">
        <v>244</v>
      </c>
      <c r="B279" s="22" t="s">
        <v>245</v>
      </c>
      <c r="C279" s="11" t="s">
        <v>4</v>
      </c>
      <c r="D279" s="119">
        <v>3</v>
      </c>
      <c r="E279" s="176"/>
      <c r="F279" s="176"/>
      <c r="G279" s="224"/>
    </row>
    <row r="280" spans="1:7" ht="26.4" x14ac:dyDescent="0.3">
      <c r="A280" s="11" t="s">
        <v>246</v>
      </c>
      <c r="B280" s="22" t="s">
        <v>247</v>
      </c>
      <c r="C280" s="11" t="s">
        <v>4</v>
      </c>
      <c r="D280" s="119">
        <v>5</v>
      </c>
      <c r="E280" s="176"/>
      <c r="F280" s="176"/>
      <c r="G280" s="224"/>
    </row>
    <row r="281" spans="1:7" ht="39.6" x14ac:dyDescent="0.3">
      <c r="A281" s="11" t="s">
        <v>248</v>
      </c>
      <c r="B281" s="22" t="s">
        <v>249</v>
      </c>
      <c r="C281" s="11" t="s">
        <v>12</v>
      </c>
      <c r="D281" s="119">
        <v>1</v>
      </c>
      <c r="E281" s="176"/>
      <c r="F281" s="176"/>
      <c r="G281" s="224"/>
    </row>
    <row r="282" spans="1:7" x14ac:dyDescent="0.3">
      <c r="A282" s="264" t="s">
        <v>264</v>
      </c>
      <c r="B282" s="264"/>
      <c r="C282" s="264"/>
      <c r="D282" s="264"/>
      <c r="E282" s="265"/>
      <c r="F282" s="194"/>
      <c r="G282" s="210">
        <f>+SUM(F270:F281)</f>
        <v>0</v>
      </c>
    </row>
    <row r="283" spans="1:7" x14ac:dyDescent="0.3">
      <c r="A283" s="170" t="s">
        <v>87</v>
      </c>
      <c r="B283" s="186" t="s">
        <v>70</v>
      </c>
      <c r="C283" s="186"/>
      <c r="D283" s="186"/>
      <c r="E283" s="186"/>
      <c r="F283" s="176"/>
      <c r="G283" s="202"/>
    </row>
    <row r="284" spans="1:7" ht="39.6" x14ac:dyDescent="0.3">
      <c r="A284" s="3" t="s">
        <v>251</v>
      </c>
      <c r="B284" s="9" t="s">
        <v>252</v>
      </c>
      <c r="C284" s="3" t="s">
        <v>34</v>
      </c>
      <c r="D284" s="118">
        <v>99.802499999999995</v>
      </c>
      <c r="E284" s="176"/>
      <c r="F284" s="176"/>
      <c r="G284" s="176"/>
    </row>
    <row r="285" spans="1:7" ht="26.4" x14ac:dyDescent="0.3">
      <c r="A285" s="3" t="s">
        <v>253</v>
      </c>
      <c r="B285" s="11" t="s">
        <v>254</v>
      </c>
      <c r="C285" s="11" t="s">
        <v>4</v>
      </c>
      <c r="D285" s="119">
        <v>4</v>
      </c>
      <c r="E285" s="176"/>
      <c r="F285" s="176"/>
      <c r="G285" s="176"/>
    </row>
    <row r="286" spans="1:7" x14ac:dyDescent="0.3">
      <c r="A286" s="3" t="s">
        <v>255</v>
      </c>
      <c r="B286" s="11" t="s">
        <v>136</v>
      </c>
      <c r="C286" s="11" t="s">
        <v>4</v>
      </c>
      <c r="D286" s="119">
        <v>1</v>
      </c>
      <c r="E286" s="176"/>
      <c r="F286" s="176"/>
      <c r="G286" s="176"/>
    </row>
    <row r="287" spans="1:7" x14ac:dyDescent="0.3">
      <c r="A287" s="3" t="s">
        <v>256</v>
      </c>
      <c r="B287" s="11" t="s">
        <v>257</v>
      </c>
      <c r="C287" s="11" t="s">
        <v>4</v>
      </c>
      <c r="D287" s="119">
        <v>2</v>
      </c>
      <c r="E287" s="176"/>
      <c r="F287" s="176"/>
      <c r="G287" s="176"/>
    </row>
    <row r="288" spans="1:7" ht="39.6" x14ac:dyDescent="0.3">
      <c r="A288" s="3" t="s">
        <v>258</v>
      </c>
      <c r="B288" s="9" t="s">
        <v>259</v>
      </c>
      <c r="C288" s="3" t="s">
        <v>4</v>
      </c>
      <c r="D288" s="118">
        <v>8</v>
      </c>
      <c r="E288" s="176"/>
      <c r="F288" s="176"/>
      <c r="G288" s="176"/>
    </row>
    <row r="289" spans="1:9" ht="26.4" x14ac:dyDescent="0.3">
      <c r="A289" s="3" t="s">
        <v>260</v>
      </c>
      <c r="B289" s="5" t="s">
        <v>261</v>
      </c>
      <c r="C289" s="5" t="s">
        <v>34</v>
      </c>
      <c r="D289" s="119">
        <v>104.792625</v>
      </c>
      <c r="E289" s="176"/>
      <c r="F289" s="176"/>
      <c r="G289" s="176"/>
    </row>
    <row r="290" spans="1:9" x14ac:dyDescent="0.3">
      <c r="A290" s="3" t="s">
        <v>262</v>
      </c>
      <c r="B290" s="9" t="s">
        <v>263</v>
      </c>
      <c r="C290" s="3" t="s">
        <v>34</v>
      </c>
      <c r="D290" s="119">
        <v>32</v>
      </c>
      <c r="E290" s="176"/>
      <c r="F290" s="176"/>
      <c r="G290" s="176"/>
    </row>
    <row r="291" spans="1:9" x14ac:dyDescent="0.3">
      <c r="A291" s="264" t="s">
        <v>716</v>
      </c>
      <c r="B291" s="264"/>
      <c r="C291" s="264"/>
      <c r="D291" s="264"/>
      <c r="E291" s="265"/>
      <c r="F291" s="194"/>
      <c r="G291" s="210">
        <f>+SUM(F284:F290)</f>
        <v>0</v>
      </c>
    </row>
    <row r="292" spans="1:9" x14ac:dyDescent="0.3">
      <c r="A292" s="163" t="s">
        <v>142</v>
      </c>
      <c r="B292" s="181" t="s">
        <v>88</v>
      </c>
      <c r="C292" s="181"/>
      <c r="D292" s="181"/>
      <c r="E292" s="181"/>
      <c r="F292" s="176"/>
      <c r="G292" s="207"/>
    </row>
    <row r="293" spans="1:9" ht="39.6" x14ac:dyDescent="0.3">
      <c r="A293" s="5" t="s">
        <v>265</v>
      </c>
      <c r="B293" s="5" t="s">
        <v>637</v>
      </c>
      <c r="C293" s="5" t="s">
        <v>31</v>
      </c>
      <c r="D293" s="117">
        <v>260</v>
      </c>
      <c r="E293" s="176"/>
      <c r="F293" s="176"/>
      <c r="G293" s="87"/>
    </row>
    <row r="294" spans="1:9" ht="26.4" x14ac:dyDescent="0.3">
      <c r="A294" s="5" t="s">
        <v>266</v>
      </c>
      <c r="B294" s="5" t="s">
        <v>636</v>
      </c>
      <c r="C294" s="5" t="s">
        <v>31</v>
      </c>
      <c r="D294" s="117">
        <v>576</v>
      </c>
      <c r="E294" s="176"/>
      <c r="F294" s="176"/>
      <c r="G294" s="87"/>
    </row>
    <row r="295" spans="1:9" ht="26.4" x14ac:dyDescent="0.3">
      <c r="A295" s="5" t="s">
        <v>267</v>
      </c>
      <c r="B295" s="5" t="s">
        <v>268</v>
      </c>
      <c r="C295" s="5" t="s">
        <v>31</v>
      </c>
      <c r="D295" s="117">
        <v>398.52067499999998</v>
      </c>
      <c r="E295" s="176"/>
      <c r="F295" s="176"/>
      <c r="G295" s="87"/>
    </row>
    <row r="296" spans="1:9" ht="39.6" x14ac:dyDescent="0.3">
      <c r="A296" s="5" t="s">
        <v>269</v>
      </c>
      <c r="B296" s="5" t="s">
        <v>270</v>
      </c>
      <c r="C296" s="5" t="s">
        <v>31</v>
      </c>
      <c r="D296" s="117">
        <v>167.08449999999999</v>
      </c>
      <c r="E296" s="176"/>
      <c r="F296" s="176"/>
      <c r="G296" s="87"/>
    </row>
    <row r="297" spans="1:9" x14ac:dyDescent="0.3">
      <c r="A297" s="5" t="s">
        <v>271</v>
      </c>
      <c r="B297" s="18" t="s">
        <v>621</v>
      </c>
      <c r="C297" s="5" t="s">
        <v>12</v>
      </c>
      <c r="D297" s="117">
        <v>1</v>
      </c>
      <c r="E297" s="176"/>
      <c r="F297" s="176"/>
      <c r="G297" s="87"/>
    </row>
    <row r="298" spans="1:9" x14ac:dyDescent="0.3">
      <c r="A298" s="192" t="s">
        <v>272</v>
      </c>
      <c r="B298" s="192"/>
      <c r="C298" s="192"/>
      <c r="D298" s="192"/>
      <c r="E298" s="193"/>
      <c r="F298" s="194"/>
      <c r="G298" s="195">
        <f>+SUM(F293:F297)</f>
        <v>0</v>
      </c>
    </row>
    <row r="299" spans="1:9" ht="31.95" customHeight="1" x14ac:dyDescent="0.3">
      <c r="A299" s="319" t="s">
        <v>717</v>
      </c>
      <c r="B299" s="320"/>
      <c r="C299" s="320"/>
      <c r="D299" s="320"/>
      <c r="E299" s="322"/>
      <c r="F299" s="176">
        <f t="shared" ref="F299" si="4">+D299*E299</f>
        <v>0</v>
      </c>
      <c r="G299" s="217">
        <f>+G298+G291+G282+G267+G256+G250+G227+G220+G213+G208</f>
        <v>0</v>
      </c>
      <c r="I299" s="24"/>
    </row>
    <row r="300" spans="1:9" x14ac:dyDescent="0.3">
      <c r="A300" s="1"/>
      <c r="B300" s="1"/>
      <c r="C300" s="1"/>
      <c r="D300" s="114"/>
      <c r="E300" s="91"/>
      <c r="F300" s="91"/>
      <c r="G300" s="214"/>
    </row>
    <row r="301" spans="1:9" x14ac:dyDescent="0.3">
      <c r="A301" s="1"/>
      <c r="B301" s="1"/>
      <c r="C301" s="1"/>
      <c r="D301" s="114"/>
      <c r="E301" s="91"/>
      <c r="F301" s="91"/>
      <c r="G301" s="214"/>
    </row>
    <row r="302" spans="1:9" x14ac:dyDescent="0.3">
      <c r="A302" s="1"/>
      <c r="B302" s="1"/>
      <c r="C302" s="1"/>
      <c r="D302" s="114"/>
      <c r="E302" s="91"/>
      <c r="F302" s="91"/>
      <c r="G302" s="214"/>
    </row>
    <row r="303" spans="1:9" ht="15" thickBot="1" x14ac:dyDescent="0.35">
      <c r="A303" s="318" t="s">
        <v>273</v>
      </c>
      <c r="B303" s="318"/>
      <c r="C303" s="318"/>
      <c r="D303" s="318"/>
      <c r="E303" s="318"/>
      <c r="F303" s="318"/>
      <c r="G303" s="318"/>
    </row>
    <row r="304" spans="1:9" ht="31.8" thickTop="1" x14ac:dyDescent="0.3">
      <c r="A304" s="191" t="s">
        <v>2</v>
      </c>
      <c r="B304" s="191" t="s">
        <v>3</v>
      </c>
      <c r="C304" s="190" t="s">
        <v>4</v>
      </c>
      <c r="D304" s="190" t="s">
        <v>331</v>
      </c>
      <c r="E304" s="191" t="s">
        <v>713</v>
      </c>
      <c r="F304" s="189" t="s">
        <v>711</v>
      </c>
      <c r="G304" s="215" t="s">
        <v>712</v>
      </c>
    </row>
    <row r="305" spans="1:7" x14ac:dyDescent="0.3">
      <c r="A305" s="163" t="s">
        <v>5</v>
      </c>
      <c r="B305" s="163" t="s">
        <v>6</v>
      </c>
      <c r="C305" s="163"/>
      <c r="D305" s="129"/>
      <c r="E305" s="99"/>
      <c r="F305" s="99"/>
      <c r="G305" s="216"/>
    </row>
    <row r="306" spans="1:7" ht="26.4" x14ac:dyDescent="0.3">
      <c r="A306" s="5">
        <v>101</v>
      </c>
      <c r="B306" s="5" t="s">
        <v>274</v>
      </c>
      <c r="C306" s="3" t="s">
        <v>7</v>
      </c>
      <c r="D306" s="118">
        <v>65.900000000000006</v>
      </c>
      <c r="E306" s="176"/>
      <c r="F306" s="176"/>
      <c r="G306" s="87"/>
    </row>
    <row r="307" spans="1:7" x14ac:dyDescent="0.3">
      <c r="A307" s="5"/>
      <c r="B307" s="168" t="s">
        <v>8</v>
      </c>
      <c r="C307" s="5"/>
      <c r="D307" s="117"/>
      <c r="E307" s="176"/>
      <c r="F307" s="176"/>
      <c r="G307" s="87"/>
    </row>
    <row r="308" spans="1:7" ht="26.4" x14ac:dyDescent="0.3">
      <c r="A308" s="5">
        <v>102</v>
      </c>
      <c r="B308" s="5" t="s">
        <v>275</v>
      </c>
      <c r="C308" s="5" t="s">
        <v>31</v>
      </c>
      <c r="D308" s="117">
        <v>99.1</v>
      </c>
      <c r="E308" s="176"/>
      <c r="F308" s="176"/>
      <c r="G308" s="87"/>
    </row>
    <row r="309" spans="1:7" x14ac:dyDescent="0.3">
      <c r="A309" s="5">
        <v>103</v>
      </c>
      <c r="B309" s="5" t="s">
        <v>276</v>
      </c>
      <c r="C309" s="5" t="s">
        <v>7</v>
      </c>
      <c r="D309" s="117">
        <v>65.900000000000006</v>
      </c>
      <c r="E309" s="176"/>
      <c r="F309" s="176"/>
      <c r="G309" s="87"/>
    </row>
    <row r="310" spans="1:7" ht="26.4" x14ac:dyDescent="0.3">
      <c r="A310" s="5">
        <v>104</v>
      </c>
      <c r="B310" s="5" t="s">
        <v>11</v>
      </c>
      <c r="C310" s="5" t="s">
        <v>12</v>
      </c>
      <c r="D310" s="117">
        <v>1</v>
      </c>
      <c r="E310" s="176"/>
      <c r="F310" s="176"/>
      <c r="G310" s="87"/>
    </row>
    <row r="311" spans="1:7" x14ac:dyDescent="0.3">
      <c r="A311" s="5">
        <v>105</v>
      </c>
      <c r="B311" s="5" t="s">
        <v>277</v>
      </c>
      <c r="C311" s="5" t="s">
        <v>4</v>
      </c>
      <c r="D311" s="117">
        <v>1</v>
      </c>
      <c r="E311" s="176"/>
      <c r="F311" s="176"/>
      <c r="G311" s="87"/>
    </row>
    <row r="312" spans="1:7" x14ac:dyDescent="0.3">
      <c r="A312" s="5">
        <v>106</v>
      </c>
      <c r="B312" s="5" t="s">
        <v>278</v>
      </c>
      <c r="C312" s="5" t="s">
        <v>4</v>
      </c>
      <c r="D312" s="117">
        <v>1</v>
      </c>
      <c r="E312" s="176"/>
      <c r="F312" s="176"/>
      <c r="G312" s="87"/>
    </row>
    <row r="313" spans="1:7" x14ac:dyDescent="0.3">
      <c r="A313" s="5">
        <v>107</v>
      </c>
      <c r="B313" s="5" t="s">
        <v>10</v>
      </c>
      <c r="C313" s="5" t="s">
        <v>7</v>
      </c>
      <c r="D313" s="117">
        <v>15.8</v>
      </c>
      <c r="E313" s="176"/>
      <c r="F313" s="176"/>
      <c r="G313" s="87"/>
    </row>
    <row r="314" spans="1:7" x14ac:dyDescent="0.3">
      <c r="A314" s="192" t="s">
        <v>718</v>
      </c>
      <c r="B314" s="192"/>
      <c r="C314" s="192"/>
      <c r="D314" s="192"/>
      <c r="E314" s="193"/>
      <c r="F314" s="252"/>
      <c r="G314" s="195">
        <f>+SUM(F306:F313)</f>
        <v>0</v>
      </c>
    </row>
    <row r="315" spans="1:7" x14ac:dyDescent="0.3">
      <c r="A315" s="163" t="s">
        <v>17</v>
      </c>
      <c r="B315" s="181" t="s">
        <v>18</v>
      </c>
      <c r="C315" s="181"/>
      <c r="D315" s="181"/>
      <c r="E315" s="181"/>
      <c r="F315" s="181"/>
      <c r="G315" s="207"/>
    </row>
    <row r="316" spans="1:7" ht="26.4" x14ac:dyDescent="0.3">
      <c r="A316" s="5">
        <v>201</v>
      </c>
      <c r="B316" s="5" t="s">
        <v>19</v>
      </c>
      <c r="C316" s="6" t="s">
        <v>12</v>
      </c>
      <c r="D316" s="117">
        <v>1</v>
      </c>
      <c r="E316" s="176"/>
      <c r="F316" s="176"/>
      <c r="G316" s="87"/>
    </row>
    <row r="317" spans="1:7" x14ac:dyDescent="0.3">
      <c r="A317" s="192" t="s">
        <v>719</v>
      </c>
      <c r="B317" s="192"/>
      <c r="C317" s="192"/>
      <c r="D317" s="192"/>
      <c r="E317" s="193"/>
      <c r="F317" s="194"/>
      <c r="G317" s="195">
        <f>+F316</f>
        <v>0</v>
      </c>
    </row>
    <row r="318" spans="1:7" x14ac:dyDescent="0.3">
      <c r="A318" s="163" t="s">
        <v>28</v>
      </c>
      <c r="B318" s="181" t="s">
        <v>29</v>
      </c>
      <c r="C318" s="181"/>
      <c r="D318" s="181"/>
      <c r="E318" s="181"/>
      <c r="F318" s="176"/>
      <c r="G318" s="207"/>
    </row>
    <row r="319" spans="1:7" x14ac:dyDescent="0.3">
      <c r="A319" s="5"/>
      <c r="B319" s="168" t="s">
        <v>30</v>
      </c>
      <c r="C319" s="163"/>
      <c r="D319" s="115"/>
      <c r="E319" s="92"/>
      <c r="F319" s="176"/>
      <c r="G319" s="176"/>
    </row>
    <row r="320" spans="1:7" ht="26.4" x14ac:dyDescent="0.3">
      <c r="A320" s="3">
        <v>301</v>
      </c>
      <c r="B320" s="5" t="s">
        <v>279</v>
      </c>
      <c r="C320" s="5" t="s">
        <v>31</v>
      </c>
      <c r="D320" s="117">
        <v>65.900000000000006</v>
      </c>
      <c r="E320" s="176"/>
      <c r="F320" s="176"/>
      <c r="G320" s="87"/>
    </row>
    <row r="321" spans="1:7" ht="26.4" x14ac:dyDescent="0.3">
      <c r="A321" s="3">
        <v>302</v>
      </c>
      <c r="B321" s="5" t="s">
        <v>280</v>
      </c>
      <c r="C321" s="5" t="s">
        <v>31</v>
      </c>
      <c r="D321" s="117">
        <v>33.299999999999997</v>
      </c>
      <c r="E321" s="176"/>
      <c r="F321" s="176"/>
      <c r="G321" s="87"/>
    </row>
    <row r="322" spans="1:7" x14ac:dyDescent="0.3">
      <c r="A322" s="3">
        <v>303</v>
      </c>
      <c r="B322" s="5" t="s">
        <v>33</v>
      </c>
      <c r="C322" s="5" t="s">
        <v>34</v>
      </c>
      <c r="D322" s="117">
        <v>53.9</v>
      </c>
      <c r="E322" s="176"/>
      <c r="F322" s="176"/>
      <c r="G322" s="87"/>
    </row>
    <row r="323" spans="1:7" x14ac:dyDescent="0.3">
      <c r="A323" s="192" t="s">
        <v>720</v>
      </c>
      <c r="B323" s="192"/>
      <c r="C323" s="192"/>
      <c r="D323" s="192"/>
      <c r="E323" s="193"/>
      <c r="F323" s="194"/>
      <c r="G323" s="195">
        <f>+SUM(F320:F322)</f>
        <v>0</v>
      </c>
    </row>
    <row r="324" spans="1:7" x14ac:dyDescent="0.3">
      <c r="A324" s="163" t="s">
        <v>37</v>
      </c>
      <c r="B324" s="181" t="s">
        <v>38</v>
      </c>
      <c r="C324" s="181"/>
      <c r="D324" s="181"/>
      <c r="E324" s="181"/>
      <c r="F324" s="176"/>
      <c r="G324" s="207"/>
    </row>
    <row r="325" spans="1:7" x14ac:dyDescent="0.3">
      <c r="A325" s="163"/>
      <c r="B325" s="168" t="s">
        <v>30</v>
      </c>
      <c r="C325" s="163"/>
      <c r="D325" s="115"/>
      <c r="E325" s="92"/>
      <c r="F325" s="176"/>
      <c r="G325" s="216"/>
    </row>
    <row r="326" spans="1:7" ht="52.8" x14ac:dyDescent="0.3">
      <c r="A326" s="3">
        <v>401</v>
      </c>
      <c r="B326" s="3" t="s">
        <v>281</v>
      </c>
      <c r="C326" s="3" t="s">
        <v>4</v>
      </c>
      <c r="D326" s="118">
        <v>6</v>
      </c>
      <c r="E326" s="176"/>
      <c r="F326" s="176"/>
      <c r="G326" s="176"/>
    </row>
    <row r="327" spans="1:7" ht="52.8" x14ac:dyDescent="0.3">
      <c r="A327" s="3">
        <v>402</v>
      </c>
      <c r="B327" s="3" t="s">
        <v>282</v>
      </c>
      <c r="C327" s="3" t="s">
        <v>4</v>
      </c>
      <c r="D327" s="118">
        <v>2</v>
      </c>
      <c r="E327" s="176"/>
      <c r="F327" s="176"/>
      <c r="G327" s="176"/>
    </row>
    <row r="328" spans="1:7" ht="26.4" x14ac:dyDescent="0.3">
      <c r="A328" s="5">
        <v>403</v>
      </c>
      <c r="B328" s="9" t="s">
        <v>283</v>
      </c>
      <c r="C328" s="3" t="s">
        <v>7</v>
      </c>
      <c r="D328" s="118">
        <f>2*2*2*1.1</f>
        <v>8.8000000000000007</v>
      </c>
      <c r="E328" s="176"/>
      <c r="F328" s="176"/>
      <c r="G328" s="176"/>
    </row>
    <row r="329" spans="1:7" x14ac:dyDescent="0.3">
      <c r="A329" s="163"/>
      <c r="B329" s="26" t="s">
        <v>284</v>
      </c>
      <c r="C329" s="163"/>
      <c r="D329" s="115"/>
      <c r="E329" s="176"/>
      <c r="F329" s="176"/>
      <c r="G329" s="176"/>
    </row>
    <row r="330" spans="1:7" ht="26.4" x14ac:dyDescent="0.3">
      <c r="A330" s="5">
        <v>404</v>
      </c>
      <c r="B330" s="20" t="s">
        <v>285</v>
      </c>
      <c r="C330" s="5" t="s">
        <v>4</v>
      </c>
      <c r="D330" s="117">
        <v>2</v>
      </c>
      <c r="E330" s="176"/>
      <c r="F330" s="176"/>
      <c r="G330" s="176"/>
    </row>
    <row r="331" spans="1:7" ht="26.4" x14ac:dyDescent="0.3">
      <c r="A331" s="5">
        <v>405</v>
      </c>
      <c r="B331" s="20" t="s">
        <v>286</v>
      </c>
      <c r="C331" s="5" t="s">
        <v>4</v>
      </c>
      <c r="D331" s="117">
        <v>2</v>
      </c>
      <c r="E331" s="176"/>
      <c r="F331" s="176"/>
      <c r="G331" s="176"/>
    </row>
    <row r="332" spans="1:7" ht="26.4" x14ac:dyDescent="0.3">
      <c r="A332" s="5">
        <v>406</v>
      </c>
      <c r="B332" s="20" t="s">
        <v>287</v>
      </c>
      <c r="C332" s="5" t="s">
        <v>4</v>
      </c>
      <c r="D332" s="117">
        <v>2</v>
      </c>
      <c r="E332" s="176"/>
      <c r="F332" s="176"/>
      <c r="G332" s="176"/>
    </row>
    <row r="333" spans="1:7" ht="26.4" x14ac:dyDescent="0.3">
      <c r="A333" s="5">
        <v>407</v>
      </c>
      <c r="B333" s="20" t="s">
        <v>288</v>
      </c>
      <c r="C333" s="5" t="s">
        <v>4</v>
      </c>
      <c r="D333" s="117">
        <v>1</v>
      </c>
      <c r="E333" s="176"/>
      <c r="F333" s="176"/>
      <c r="G333" s="176"/>
    </row>
    <row r="334" spans="1:7" ht="15.6" x14ac:dyDescent="0.3">
      <c r="A334" s="5">
        <v>408</v>
      </c>
      <c r="B334" s="20" t="s">
        <v>289</v>
      </c>
      <c r="C334" s="11" t="s">
        <v>48</v>
      </c>
      <c r="D334" s="117">
        <f>2*1.2*1.1</f>
        <v>2.64</v>
      </c>
      <c r="E334" s="176"/>
      <c r="F334" s="176"/>
      <c r="G334" s="176"/>
    </row>
    <row r="335" spans="1:7" ht="15.6" x14ac:dyDescent="0.3">
      <c r="A335" s="5">
        <v>409</v>
      </c>
      <c r="B335" s="22" t="s">
        <v>47</v>
      </c>
      <c r="C335" s="11" t="s">
        <v>48</v>
      </c>
      <c r="D335" s="119">
        <v>15.8</v>
      </c>
      <c r="E335" s="176"/>
      <c r="F335" s="176"/>
      <c r="G335" s="176"/>
    </row>
    <row r="336" spans="1:7" x14ac:dyDescent="0.3">
      <c r="A336" s="192" t="s">
        <v>721</v>
      </c>
      <c r="B336" s="192"/>
      <c r="C336" s="192"/>
      <c r="D336" s="192"/>
      <c r="E336" s="193"/>
      <c r="F336" s="194"/>
      <c r="G336" s="195">
        <f>+SUM(F326:F335)</f>
        <v>0</v>
      </c>
    </row>
    <row r="337" spans="1:7" ht="25.2" customHeight="1" x14ac:dyDescent="0.3">
      <c r="A337" s="168" t="s">
        <v>50</v>
      </c>
      <c r="B337" s="183" t="s">
        <v>51</v>
      </c>
      <c r="C337" s="183"/>
      <c r="D337" s="183"/>
      <c r="E337" s="183"/>
      <c r="F337" s="176"/>
      <c r="G337" s="202"/>
    </row>
    <row r="338" spans="1:7" x14ac:dyDescent="0.3">
      <c r="A338" s="11"/>
      <c r="B338" s="168" t="s">
        <v>52</v>
      </c>
      <c r="C338" s="5"/>
      <c r="D338" s="117"/>
      <c r="E338" s="88"/>
      <c r="F338" s="176"/>
      <c r="G338" s="87"/>
    </row>
    <row r="339" spans="1:7" ht="15.6" x14ac:dyDescent="0.3">
      <c r="A339" s="5">
        <v>501</v>
      </c>
      <c r="B339" s="5" t="s">
        <v>53</v>
      </c>
      <c r="C339" s="5" t="s">
        <v>23</v>
      </c>
      <c r="D339" s="117">
        <v>3.5</v>
      </c>
      <c r="E339" s="176"/>
      <c r="F339" s="176"/>
      <c r="G339" s="87"/>
    </row>
    <row r="340" spans="1:7" ht="26.4" x14ac:dyDescent="0.3">
      <c r="A340" s="5">
        <v>502</v>
      </c>
      <c r="B340" s="7" t="s">
        <v>54</v>
      </c>
      <c r="C340" s="3" t="s">
        <v>7</v>
      </c>
      <c r="D340" s="118">
        <v>99.1</v>
      </c>
      <c r="E340" s="176"/>
      <c r="F340" s="176"/>
      <c r="G340" s="87"/>
    </row>
    <row r="341" spans="1:7" x14ac:dyDescent="0.3">
      <c r="A341" s="5">
        <v>503</v>
      </c>
      <c r="B341" s="5" t="s">
        <v>55</v>
      </c>
      <c r="C341" s="5" t="s">
        <v>34</v>
      </c>
      <c r="D341" s="117">
        <v>39.299999999999997</v>
      </c>
      <c r="E341" s="176"/>
      <c r="F341" s="176"/>
      <c r="G341" s="87"/>
    </row>
    <row r="342" spans="1:7" ht="39.6" x14ac:dyDescent="0.3">
      <c r="A342" s="5">
        <v>504</v>
      </c>
      <c r="B342" s="5" t="s">
        <v>130</v>
      </c>
      <c r="C342" s="5" t="s">
        <v>31</v>
      </c>
      <c r="D342" s="117">
        <v>65.900000000000006</v>
      </c>
      <c r="E342" s="176"/>
      <c r="F342" s="176"/>
      <c r="G342" s="87"/>
    </row>
    <row r="343" spans="1:7" x14ac:dyDescent="0.3">
      <c r="A343" s="192" t="s">
        <v>722</v>
      </c>
      <c r="B343" s="192"/>
      <c r="C343" s="192"/>
      <c r="D343" s="192"/>
      <c r="E343" s="193"/>
      <c r="F343" s="194"/>
      <c r="G343" s="195">
        <f>+SUM(F339:F342)</f>
        <v>0</v>
      </c>
    </row>
    <row r="344" spans="1:7" x14ac:dyDescent="0.3">
      <c r="A344" s="163" t="s">
        <v>56</v>
      </c>
      <c r="B344" s="181" t="s">
        <v>57</v>
      </c>
      <c r="C344" s="181"/>
      <c r="D344" s="181"/>
      <c r="E344" s="181"/>
      <c r="F344" s="176"/>
      <c r="G344" s="207"/>
    </row>
    <row r="345" spans="1:7" ht="26.4" x14ac:dyDescent="0.3">
      <c r="A345" s="5">
        <v>601</v>
      </c>
      <c r="B345" s="5" t="s">
        <v>290</v>
      </c>
      <c r="C345" s="5" t="s">
        <v>26</v>
      </c>
      <c r="D345" s="117">
        <v>1</v>
      </c>
      <c r="E345" s="176"/>
      <c r="F345" s="176"/>
      <c r="G345" s="224"/>
    </row>
    <row r="346" spans="1:7" x14ac:dyDescent="0.3">
      <c r="A346" s="170"/>
      <c r="B346" s="167" t="s">
        <v>52</v>
      </c>
      <c r="C346" s="3"/>
      <c r="D346" s="118"/>
      <c r="E346" s="176"/>
      <c r="F346" s="176"/>
      <c r="G346" s="224"/>
    </row>
    <row r="347" spans="1:7" x14ac:dyDescent="0.3">
      <c r="A347" s="3">
        <v>602</v>
      </c>
      <c r="B347" s="7" t="s">
        <v>59</v>
      </c>
      <c r="C347" s="3" t="s">
        <v>4</v>
      </c>
      <c r="D347" s="118">
        <v>6</v>
      </c>
      <c r="E347" s="176"/>
      <c r="F347" s="176"/>
      <c r="G347" s="224"/>
    </row>
    <row r="348" spans="1:7" x14ac:dyDescent="0.3">
      <c r="A348" s="3">
        <v>603</v>
      </c>
      <c r="B348" s="7" t="s">
        <v>61</v>
      </c>
      <c r="C348" s="3" t="s">
        <v>4</v>
      </c>
      <c r="D348" s="118">
        <v>7</v>
      </c>
      <c r="E348" s="176"/>
      <c r="F348" s="176"/>
      <c r="G348" s="224"/>
    </row>
    <row r="349" spans="1:7" x14ac:dyDescent="0.3">
      <c r="A349" s="3">
        <v>604</v>
      </c>
      <c r="B349" s="7" t="s">
        <v>134</v>
      </c>
      <c r="C349" s="3" t="s">
        <v>4</v>
      </c>
      <c r="D349" s="118">
        <v>4</v>
      </c>
      <c r="E349" s="176"/>
      <c r="F349" s="176"/>
      <c r="G349" s="224"/>
    </row>
    <row r="350" spans="1:7" x14ac:dyDescent="0.3">
      <c r="A350" s="3">
        <v>605</v>
      </c>
      <c r="B350" s="7" t="s">
        <v>63</v>
      </c>
      <c r="C350" s="3" t="s">
        <v>4</v>
      </c>
      <c r="D350" s="118">
        <v>10</v>
      </c>
      <c r="E350" s="176"/>
      <c r="F350" s="176"/>
      <c r="G350" s="224"/>
    </row>
    <row r="351" spans="1:7" x14ac:dyDescent="0.3">
      <c r="A351" s="3">
        <v>606</v>
      </c>
      <c r="B351" s="7" t="s">
        <v>64</v>
      </c>
      <c r="C351" s="3" t="s">
        <v>4</v>
      </c>
      <c r="D351" s="118">
        <v>3</v>
      </c>
      <c r="E351" s="176"/>
      <c r="F351" s="176"/>
      <c r="G351" s="224"/>
    </row>
    <row r="352" spans="1:7" x14ac:dyDescent="0.3">
      <c r="A352" s="3">
        <v>607</v>
      </c>
      <c r="B352" s="7" t="s">
        <v>65</v>
      </c>
      <c r="C352" s="3" t="s">
        <v>4</v>
      </c>
      <c r="D352" s="118">
        <v>1</v>
      </c>
      <c r="E352" s="176"/>
      <c r="F352" s="176"/>
      <c r="G352" s="224"/>
    </row>
    <row r="353" spans="1:7" x14ac:dyDescent="0.3">
      <c r="A353" s="3">
        <v>608</v>
      </c>
      <c r="B353" s="7" t="s">
        <v>66</v>
      </c>
      <c r="C353" s="3" t="s">
        <v>4</v>
      </c>
      <c r="D353" s="118">
        <v>3</v>
      </c>
      <c r="E353" s="176"/>
      <c r="F353" s="176"/>
      <c r="G353" s="224"/>
    </row>
    <row r="354" spans="1:7" x14ac:dyDescent="0.3">
      <c r="A354" s="3">
        <v>609</v>
      </c>
      <c r="B354" s="7" t="s">
        <v>291</v>
      </c>
      <c r="C354" s="3" t="s">
        <v>4</v>
      </c>
      <c r="D354" s="118">
        <v>1</v>
      </c>
      <c r="E354" s="176"/>
      <c r="F354" s="176"/>
      <c r="G354" s="224"/>
    </row>
    <row r="355" spans="1:7" x14ac:dyDescent="0.3">
      <c r="A355" s="192" t="s">
        <v>723</v>
      </c>
      <c r="B355" s="192"/>
      <c r="C355" s="192"/>
      <c r="D355" s="192"/>
      <c r="E355" s="193"/>
      <c r="F355" s="194"/>
      <c r="G355" s="195">
        <f>+SUM(F345:F354)</f>
        <v>0</v>
      </c>
    </row>
    <row r="356" spans="1:7" x14ac:dyDescent="0.3">
      <c r="A356" s="163" t="s">
        <v>69</v>
      </c>
      <c r="B356" s="179" t="s">
        <v>70</v>
      </c>
      <c r="C356" s="180"/>
      <c r="D356" s="180"/>
      <c r="E356" s="180"/>
      <c r="F356" s="176"/>
      <c r="G356" s="205"/>
    </row>
    <row r="357" spans="1:7" x14ac:dyDescent="0.3">
      <c r="A357" s="5">
        <v>701</v>
      </c>
      <c r="B357" s="5" t="s">
        <v>71</v>
      </c>
      <c r="C357" s="5" t="s">
        <v>34</v>
      </c>
      <c r="D357" s="117">
        <v>20</v>
      </c>
      <c r="E357" s="176"/>
      <c r="F357" s="176"/>
      <c r="G357" s="87"/>
    </row>
    <row r="358" spans="1:7" ht="26.4" x14ac:dyDescent="0.3">
      <c r="A358" s="5">
        <v>702</v>
      </c>
      <c r="B358" s="5" t="s">
        <v>72</v>
      </c>
      <c r="C358" s="5" t="s">
        <v>34</v>
      </c>
      <c r="D358" s="117">
        <v>33.4</v>
      </c>
      <c r="E358" s="176"/>
      <c r="F358" s="176"/>
      <c r="G358" s="87"/>
    </row>
    <row r="359" spans="1:7" ht="26.4" x14ac:dyDescent="0.3">
      <c r="A359" s="5">
        <v>703</v>
      </c>
      <c r="B359" s="5" t="s">
        <v>73</v>
      </c>
      <c r="C359" s="5" t="s">
        <v>23</v>
      </c>
      <c r="D359" s="117">
        <v>6.35</v>
      </c>
      <c r="E359" s="176"/>
      <c r="F359" s="176"/>
      <c r="G359" s="87"/>
    </row>
    <row r="360" spans="1:7" ht="52.8" x14ac:dyDescent="0.3">
      <c r="A360" s="5">
        <v>704</v>
      </c>
      <c r="B360" s="5" t="s">
        <v>292</v>
      </c>
      <c r="C360" s="3" t="s">
        <v>34</v>
      </c>
      <c r="D360" s="118">
        <v>86</v>
      </c>
      <c r="E360" s="176"/>
      <c r="F360" s="176"/>
      <c r="G360" s="87"/>
    </row>
    <row r="361" spans="1:7" x14ac:dyDescent="0.3">
      <c r="A361" s="192" t="s">
        <v>724</v>
      </c>
      <c r="B361" s="192"/>
      <c r="C361" s="192"/>
      <c r="D361" s="192"/>
      <c r="E361" s="193"/>
      <c r="F361" s="194"/>
      <c r="G361" s="195">
        <f>+SUM(F357:F360)</f>
        <v>0</v>
      </c>
    </row>
    <row r="362" spans="1:7" x14ac:dyDescent="0.3">
      <c r="A362" s="163" t="s">
        <v>75</v>
      </c>
      <c r="B362" s="179" t="s">
        <v>76</v>
      </c>
      <c r="C362" s="180"/>
      <c r="D362" s="180"/>
      <c r="E362" s="180"/>
      <c r="F362" s="176"/>
      <c r="G362" s="205"/>
    </row>
    <row r="363" spans="1:7" ht="39.6" x14ac:dyDescent="0.3">
      <c r="A363" s="5">
        <v>801</v>
      </c>
      <c r="B363" s="5" t="s">
        <v>293</v>
      </c>
      <c r="C363" s="5" t="s">
        <v>26</v>
      </c>
      <c r="D363" s="117">
        <v>1</v>
      </c>
      <c r="E363" s="176"/>
      <c r="F363" s="176"/>
      <c r="G363" s="87"/>
    </row>
    <row r="364" spans="1:7" x14ac:dyDescent="0.3">
      <c r="A364" s="16"/>
      <c r="B364" s="168" t="s">
        <v>52</v>
      </c>
      <c r="C364" s="5"/>
      <c r="D364" s="117"/>
      <c r="E364" s="176"/>
      <c r="F364" s="176"/>
      <c r="G364" s="87"/>
    </row>
    <row r="365" spans="1:7" x14ac:dyDescent="0.3">
      <c r="A365" s="5">
        <v>802</v>
      </c>
      <c r="B365" s="5" t="s">
        <v>79</v>
      </c>
      <c r="C365" s="5" t="s">
        <v>4</v>
      </c>
      <c r="D365" s="117">
        <v>1</v>
      </c>
      <c r="E365" s="176"/>
      <c r="F365" s="176"/>
      <c r="G365" s="87"/>
    </row>
    <row r="366" spans="1:7" x14ac:dyDescent="0.3">
      <c r="A366" s="5">
        <v>803</v>
      </c>
      <c r="B366" s="7" t="s">
        <v>80</v>
      </c>
      <c r="C366" s="3" t="s">
        <v>4</v>
      </c>
      <c r="D366" s="118">
        <v>1</v>
      </c>
      <c r="E366" s="176"/>
      <c r="F366" s="176"/>
      <c r="G366" s="87"/>
    </row>
    <row r="367" spans="1:7" x14ac:dyDescent="0.3">
      <c r="A367" s="5">
        <v>804</v>
      </c>
      <c r="B367" s="7" t="s">
        <v>81</v>
      </c>
      <c r="C367" s="3" t="s">
        <v>4</v>
      </c>
      <c r="D367" s="118">
        <v>1</v>
      </c>
      <c r="E367" s="176"/>
      <c r="F367" s="176"/>
      <c r="G367" s="87"/>
    </row>
    <row r="368" spans="1:7" x14ac:dyDescent="0.3">
      <c r="A368" s="5">
        <v>805</v>
      </c>
      <c r="B368" s="7" t="s">
        <v>82</v>
      </c>
      <c r="C368" s="3" t="s">
        <v>4</v>
      </c>
      <c r="D368" s="118">
        <v>1</v>
      </c>
      <c r="E368" s="176"/>
      <c r="F368" s="176"/>
      <c r="G368" s="87"/>
    </row>
    <row r="369" spans="1:9" x14ac:dyDescent="0.3">
      <c r="A369" s="5">
        <v>806</v>
      </c>
      <c r="B369" s="7" t="s">
        <v>83</v>
      </c>
      <c r="C369" s="3" t="s">
        <v>4</v>
      </c>
      <c r="D369" s="118">
        <v>1</v>
      </c>
      <c r="E369" s="176"/>
      <c r="F369" s="176"/>
      <c r="G369" s="87"/>
    </row>
    <row r="370" spans="1:9" x14ac:dyDescent="0.3">
      <c r="A370" s="5">
        <v>807</v>
      </c>
      <c r="B370" s="7" t="s">
        <v>84</v>
      </c>
      <c r="C370" s="3" t="s">
        <v>4</v>
      </c>
      <c r="D370" s="118">
        <v>1</v>
      </c>
      <c r="E370" s="176"/>
      <c r="F370" s="176"/>
      <c r="G370" s="87"/>
    </row>
    <row r="371" spans="1:9" x14ac:dyDescent="0.3">
      <c r="A371" s="5">
        <v>808</v>
      </c>
      <c r="B371" s="7" t="s">
        <v>85</v>
      </c>
      <c r="C371" s="3" t="s">
        <v>4</v>
      </c>
      <c r="D371" s="118">
        <v>1</v>
      </c>
      <c r="E371" s="176"/>
      <c r="F371" s="176"/>
      <c r="G371" s="87"/>
    </row>
    <row r="372" spans="1:9" x14ac:dyDescent="0.3">
      <c r="A372" s="5">
        <v>809</v>
      </c>
      <c r="B372" s="7" t="s">
        <v>294</v>
      </c>
      <c r="C372" s="3" t="s">
        <v>4</v>
      </c>
      <c r="D372" s="118">
        <v>1</v>
      </c>
      <c r="E372" s="176"/>
      <c r="F372" s="176"/>
      <c r="G372" s="87"/>
    </row>
    <row r="373" spans="1:9" ht="26.4" x14ac:dyDescent="0.3">
      <c r="A373" s="5">
        <v>810</v>
      </c>
      <c r="B373" s="7" t="s">
        <v>295</v>
      </c>
      <c r="C373" s="3" t="s">
        <v>4</v>
      </c>
      <c r="D373" s="118">
        <v>1</v>
      </c>
      <c r="E373" s="176"/>
      <c r="F373" s="176"/>
      <c r="G373" s="87"/>
    </row>
    <row r="374" spans="1:9" x14ac:dyDescent="0.3">
      <c r="A374" s="5">
        <v>811</v>
      </c>
      <c r="B374" s="7" t="s">
        <v>296</v>
      </c>
      <c r="C374" s="3" t="s">
        <v>4</v>
      </c>
      <c r="D374" s="118">
        <v>2</v>
      </c>
      <c r="E374" s="176"/>
      <c r="F374" s="176"/>
      <c r="G374" s="87"/>
    </row>
    <row r="375" spans="1:9" x14ac:dyDescent="0.3">
      <c r="A375" s="5">
        <v>812</v>
      </c>
      <c r="B375" s="7" t="s">
        <v>297</v>
      </c>
      <c r="C375" s="3" t="s">
        <v>26</v>
      </c>
      <c r="D375" s="118">
        <v>1</v>
      </c>
      <c r="E375" s="176"/>
      <c r="F375" s="176"/>
      <c r="G375" s="87"/>
    </row>
    <row r="376" spans="1:9" ht="30" customHeight="1" x14ac:dyDescent="0.3">
      <c r="A376" s="192" t="s">
        <v>725</v>
      </c>
      <c r="B376" s="192"/>
      <c r="C376" s="192"/>
      <c r="D376" s="192"/>
      <c r="E376" s="193"/>
      <c r="F376" s="194"/>
      <c r="G376" s="195">
        <f>+SUM(F363:F375)</f>
        <v>0</v>
      </c>
    </row>
    <row r="377" spans="1:9" x14ac:dyDescent="0.3">
      <c r="A377" s="163" t="s">
        <v>87</v>
      </c>
      <c r="B377" s="181" t="s">
        <v>88</v>
      </c>
      <c r="C377" s="181"/>
      <c r="D377" s="181"/>
      <c r="E377" s="181"/>
      <c r="F377" s="176"/>
      <c r="G377" s="207"/>
    </row>
    <row r="378" spans="1:9" ht="39.6" x14ac:dyDescent="0.3">
      <c r="A378" s="5">
        <v>901</v>
      </c>
      <c r="B378" s="11" t="s">
        <v>298</v>
      </c>
      <c r="C378" s="5" t="s">
        <v>7</v>
      </c>
      <c r="D378" s="117">
        <v>101.9</v>
      </c>
      <c r="E378" s="176"/>
      <c r="F378" s="176"/>
      <c r="G378" s="226"/>
    </row>
    <row r="379" spans="1:9" x14ac:dyDescent="0.3">
      <c r="A379" s="5">
        <v>902</v>
      </c>
      <c r="B379" s="11" t="s">
        <v>143</v>
      </c>
      <c r="C379" s="5" t="s">
        <v>7</v>
      </c>
      <c r="D379" s="119">
        <v>65.900000000000006</v>
      </c>
      <c r="E379" s="176"/>
      <c r="F379" s="176"/>
      <c r="G379" s="226"/>
    </row>
    <row r="380" spans="1:9" ht="19.5" customHeight="1" x14ac:dyDescent="0.3">
      <c r="A380" s="5">
        <v>903</v>
      </c>
      <c r="B380" s="11" t="s">
        <v>91</v>
      </c>
      <c r="C380" s="5" t="s">
        <v>7</v>
      </c>
      <c r="D380" s="119">
        <v>202.3</v>
      </c>
      <c r="E380" s="176"/>
      <c r="F380" s="176"/>
      <c r="G380" s="226"/>
    </row>
    <row r="381" spans="1:9" ht="26.4" x14ac:dyDescent="0.3">
      <c r="A381" s="5">
        <v>904</v>
      </c>
      <c r="B381" s="5" t="s">
        <v>144</v>
      </c>
      <c r="C381" s="5" t="s">
        <v>7</v>
      </c>
      <c r="D381" s="117">
        <v>75.599999999999994</v>
      </c>
      <c r="E381" s="176"/>
      <c r="F381" s="176"/>
      <c r="G381" s="226"/>
    </row>
    <row r="382" spans="1:9" x14ac:dyDescent="0.3">
      <c r="A382" s="5">
        <v>905</v>
      </c>
      <c r="B382" s="18" t="s">
        <v>621</v>
      </c>
      <c r="C382" s="5" t="s">
        <v>12</v>
      </c>
      <c r="D382" s="117">
        <v>1</v>
      </c>
      <c r="E382" s="176"/>
      <c r="F382" s="176"/>
      <c r="G382" s="226"/>
    </row>
    <row r="383" spans="1:9" x14ac:dyDescent="0.3">
      <c r="A383" s="192" t="s">
        <v>272</v>
      </c>
      <c r="B383" s="192"/>
      <c r="C383" s="192"/>
      <c r="D383" s="192"/>
      <c r="E383" s="193"/>
      <c r="F383" s="252"/>
      <c r="G383" s="195">
        <f>+SUM(F378:F382)</f>
        <v>0</v>
      </c>
    </row>
    <row r="384" spans="1:9" ht="36.6" customHeight="1" x14ac:dyDescent="0.3">
      <c r="A384" s="323" t="s">
        <v>299</v>
      </c>
      <c r="B384" s="323"/>
      <c r="C384" s="323"/>
      <c r="D384" s="323"/>
      <c r="E384" s="163"/>
      <c r="F384" s="95"/>
      <c r="G384" s="199">
        <f>+G383+G376+G361+G355+G343+G336+G323+G317+G314</f>
        <v>0</v>
      </c>
      <c r="I384" s="24"/>
    </row>
    <row r="385" spans="1:7" x14ac:dyDescent="0.3">
      <c r="A385" s="1"/>
      <c r="B385" s="1"/>
      <c r="C385" s="1"/>
      <c r="D385" s="114"/>
      <c r="E385" s="91"/>
      <c r="F385" s="91"/>
      <c r="G385" s="214"/>
    </row>
    <row r="386" spans="1:7" x14ac:dyDescent="0.3">
      <c r="A386" s="1"/>
      <c r="B386" s="1"/>
      <c r="C386" s="1"/>
      <c r="D386" s="114"/>
      <c r="E386" s="91"/>
      <c r="F386" s="91"/>
      <c r="G386" s="214"/>
    </row>
    <row r="387" spans="1:7" x14ac:dyDescent="0.3">
      <c r="A387" s="1"/>
      <c r="B387" s="1"/>
      <c r="C387" s="1"/>
      <c r="D387" s="114"/>
      <c r="E387" s="91"/>
      <c r="F387" s="91"/>
      <c r="G387" s="214"/>
    </row>
    <row r="388" spans="1:7" ht="15" thickBot="1" x14ac:dyDescent="0.35">
      <c r="A388" s="324" t="s">
        <v>300</v>
      </c>
      <c r="B388" s="324"/>
      <c r="C388" s="324"/>
      <c r="D388" s="324"/>
      <c r="E388" s="324"/>
      <c r="F388" s="324"/>
      <c r="G388" s="324"/>
    </row>
    <row r="389" spans="1:7" ht="31.8" thickTop="1" x14ac:dyDescent="0.3">
      <c r="A389" s="191" t="s">
        <v>2</v>
      </c>
      <c r="B389" s="191" t="s">
        <v>3</v>
      </c>
      <c r="C389" s="190" t="s">
        <v>4</v>
      </c>
      <c r="D389" s="190" t="s">
        <v>331</v>
      </c>
      <c r="E389" s="191" t="s">
        <v>713</v>
      </c>
      <c r="F389" s="189" t="s">
        <v>711</v>
      </c>
      <c r="G389" s="215" t="s">
        <v>712</v>
      </c>
    </row>
    <row r="390" spans="1:7" x14ac:dyDescent="0.3">
      <c r="A390" s="171" t="s">
        <v>5</v>
      </c>
      <c r="B390" s="325" t="s">
        <v>301</v>
      </c>
      <c r="C390" s="325"/>
      <c r="D390" s="325"/>
      <c r="E390" s="325"/>
      <c r="F390" s="325"/>
      <c r="G390" s="325"/>
    </row>
    <row r="391" spans="1:7" ht="26.4" x14ac:dyDescent="0.3">
      <c r="A391" s="5" t="s">
        <v>148</v>
      </c>
      <c r="B391" s="5" t="s">
        <v>302</v>
      </c>
      <c r="C391" s="5" t="s">
        <v>12</v>
      </c>
      <c r="D391" s="117">
        <v>1</v>
      </c>
      <c r="E391" s="176"/>
      <c r="F391" s="176"/>
      <c r="G391" s="176"/>
    </row>
    <row r="392" spans="1:7" s="27" customFormat="1" ht="26.4" x14ac:dyDescent="0.3">
      <c r="A392" s="20">
        <v>102</v>
      </c>
      <c r="B392" s="5" t="s">
        <v>638</v>
      </c>
      <c r="C392" s="5" t="s">
        <v>7</v>
      </c>
      <c r="D392" s="117">
        <v>94.98</v>
      </c>
      <c r="E392" s="176"/>
      <c r="F392" s="176"/>
      <c r="G392" s="176"/>
    </row>
    <row r="393" spans="1:7" x14ac:dyDescent="0.3">
      <c r="A393" s="192" t="s">
        <v>718</v>
      </c>
      <c r="B393" s="192"/>
      <c r="C393" s="192"/>
      <c r="D393" s="192"/>
      <c r="E393" s="193"/>
      <c r="F393" s="194"/>
      <c r="G393" s="210">
        <f>+SUM(F391:F392)</f>
        <v>0</v>
      </c>
    </row>
    <row r="394" spans="1:7" x14ac:dyDescent="0.3">
      <c r="A394" s="171" t="s">
        <v>17</v>
      </c>
      <c r="B394" s="187" t="s">
        <v>18</v>
      </c>
      <c r="C394" s="187"/>
      <c r="D394" s="187"/>
      <c r="E394" s="187"/>
      <c r="F394" s="176"/>
      <c r="G394" s="227"/>
    </row>
    <row r="395" spans="1:7" ht="39.6" x14ac:dyDescent="0.3">
      <c r="A395" s="11" t="s">
        <v>154</v>
      </c>
      <c r="B395" s="22" t="s">
        <v>303</v>
      </c>
      <c r="C395" s="11" t="s">
        <v>12</v>
      </c>
      <c r="D395" s="119">
        <v>1</v>
      </c>
      <c r="E395" s="176"/>
      <c r="F395" s="176"/>
      <c r="G395" s="176"/>
    </row>
    <row r="396" spans="1:7" x14ac:dyDescent="0.3">
      <c r="A396" s="192" t="s">
        <v>719</v>
      </c>
      <c r="B396" s="192"/>
      <c r="C396" s="192"/>
      <c r="D396" s="192"/>
      <c r="E396" s="193"/>
      <c r="F396" s="194"/>
      <c r="G396" s="195">
        <f>+F395</f>
        <v>0</v>
      </c>
    </row>
    <row r="397" spans="1:7" x14ac:dyDescent="0.3">
      <c r="A397" s="171" t="s">
        <v>28</v>
      </c>
      <c r="B397" s="187" t="s">
        <v>29</v>
      </c>
      <c r="C397" s="187"/>
      <c r="D397" s="187"/>
      <c r="E397" s="187"/>
      <c r="F397" s="176"/>
      <c r="G397" s="227"/>
    </row>
    <row r="398" spans="1:7" ht="29.25" customHeight="1" x14ac:dyDescent="0.3">
      <c r="A398" s="3" t="s">
        <v>161</v>
      </c>
      <c r="B398" s="11" t="s">
        <v>304</v>
      </c>
      <c r="C398" s="5" t="s">
        <v>12</v>
      </c>
      <c r="D398" s="117">
        <v>1</v>
      </c>
      <c r="E398" s="176"/>
      <c r="F398" s="176"/>
      <c r="G398" s="176"/>
    </row>
    <row r="399" spans="1:7" x14ac:dyDescent="0.3">
      <c r="A399" s="3" t="s">
        <v>163</v>
      </c>
      <c r="B399" s="5" t="s">
        <v>305</v>
      </c>
      <c r="C399" s="5" t="s">
        <v>12</v>
      </c>
      <c r="D399" s="117">
        <v>1</v>
      </c>
      <c r="E399" s="176"/>
      <c r="F399" s="176"/>
      <c r="G399" s="176"/>
    </row>
    <row r="400" spans="1:7" x14ac:dyDescent="0.3">
      <c r="A400" s="3" t="s">
        <v>165</v>
      </c>
      <c r="B400" s="5" t="s">
        <v>306</v>
      </c>
      <c r="C400" s="5" t="s">
        <v>12</v>
      </c>
      <c r="D400" s="117">
        <v>1</v>
      </c>
      <c r="E400" s="176"/>
      <c r="F400" s="176"/>
      <c r="G400" s="176"/>
    </row>
    <row r="401" spans="1:7" x14ac:dyDescent="0.3">
      <c r="A401" s="192" t="s">
        <v>720</v>
      </c>
      <c r="B401" s="192"/>
      <c r="C401" s="192"/>
      <c r="D401" s="192"/>
      <c r="E401" s="193"/>
      <c r="F401" s="194"/>
      <c r="G401" s="195">
        <f>+SUM(F398:F400)</f>
        <v>0</v>
      </c>
    </row>
    <row r="402" spans="1:7" x14ac:dyDescent="0.3">
      <c r="A402" s="171" t="s">
        <v>37</v>
      </c>
      <c r="B402" s="187" t="s">
        <v>38</v>
      </c>
      <c r="C402" s="187"/>
      <c r="D402" s="187"/>
      <c r="E402" s="187"/>
      <c r="F402" s="176"/>
      <c r="G402" s="227"/>
    </row>
    <row r="403" spans="1:7" ht="39.6" x14ac:dyDescent="0.3">
      <c r="A403" s="5" t="s">
        <v>172</v>
      </c>
      <c r="B403" s="5" t="s">
        <v>307</v>
      </c>
      <c r="C403" s="5" t="s">
        <v>308</v>
      </c>
      <c r="D403" s="117">
        <v>1</v>
      </c>
      <c r="E403" s="176"/>
      <c r="F403" s="176"/>
      <c r="G403" s="176"/>
    </row>
    <row r="404" spans="1:7" ht="39.6" x14ac:dyDescent="0.3">
      <c r="A404" s="5" t="s">
        <v>174</v>
      </c>
      <c r="B404" s="5" t="s">
        <v>309</v>
      </c>
      <c r="C404" s="5" t="s">
        <v>308</v>
      </c>
      <c r="D404" s="117">
        <v>1</v>
      </c>
      <c r="E404" s="176"/>
      <c r="F404" s="176"/>
      <c r="G404" s="176"/>
    </row>
    <row r="405" spans="1:7" ht="26.4" x14ac:dyDescent="0.3">
      <c r="A405" s="5" t="s">
        <v>176</v>
      </c>
      <c r="B405" s="5" t="s">
        <v>310</v>
      </c>
      <c r="C405" s="5" t="s">
        <v>7</v>
      </c>
      <c r="D405" s="117">
        <v>14.4</v>
      </c>
      <c r="E405" s="176"/>
      <c r="F405" s="176"/>
      <c r="G405" s="176"/>
    </row>
    <row r="406" spans="1:7" x14ac:dyDescent="0.3">
      <c r="A406" s="266" t="s">
        <v>721</v>
      </c>
      <c r="B406" s="266"/>
      <c r="C406" s="266"/>
      <c r="D406" s="266"/>
      <c r="E406" s="267"/>
      <c r="F406" s="194"/>
      <c r="G406" s="195">
        <f>+SUM(F403:F405)</f>
        <v>0</v>
      </c>
    </row>
    <row r="407" spans="1:7" x14ac:dyDescent="0.3">
      <c r="A407" s="171" t="s">
        <v>50</v>
      </c>
      <c r="B407" s="187" t="s">
        <v>57</v>
      </c>
      <c r="C407" s="187"/>
      <c r="D407" s="187"/>
      <c r="E407" s="187"/>
      <c r="F407" s="176"/>
      <c r="G407" s="227"/>
    </row>
    <row r="408" spans="1:7" ht="26.4" x14ac:dyDescent="0.3">
      <c r="A408" s="28" t="s">
        <v>311</v>
      </c>
      <c r="B408" s="20" t="s">
        <v>312</v>
      </c>
      <c r="C408" s="20" t="s">
        <v>26</v>
      </c>
      <c r="D408" s="127">
        <v>1</v>
      </c>
      <c r="E408" s="176"/>
      <c r="F408" s="176"/>
      <c r="G408" s="176"/>
    </row>
    <row r="409" spans="1:7" x14ac:dyDescent="0.3">
      <c r="A409" s="30"/>
      <c r="B409" s="31" t="s">
        <v>52</v>
      </c>
      <c r="C409" s="28"/>
      <c r="D409" s="130"/>
      <c r="E409" s="176"/>
      <c r="F409" s="176"/>
      <c r="G409" s="176"/>
    </row>
    <row r="410" spans="1:7" x14ac:dyDescent="0.3">
      <c r="A410" s="28">
        <v>502</v>
      </c>
      <c r="B410" s="31" t="s">
        <v>313</v>
      </c>
      <c r="C410" s="28" t="s">
        <v>4</v>
      </c>
      <c r="D410" s="130">
        <v>12</v>
      </c>
      <c r="E410" s="176"/>
      <c r="F410" s="176"/>
      <c r="G410" s="176"/>
    </row>
    <row r="411" spans="1:7" x14ac:dyDescent="0.3">
      <c r="A411" s="28">
        <v>503</v>
      </c>
      <c r="B411" s="31" t="s">
        <v>314</v>
      </c>
      <c r="C411" s="28" t="s">
        <v>4</v>
      </c>
      <c r="D411" s="130">
        <v>4</v>
      </c>
      <c r="E411" s="176"/>
      <c r="F411" s="176"/>
      <c r="G411" s="176"/>
    </row>
    <row r="412" spans="1:7" x14ac:dyDescent="0.3">
      <c r="A412" s="28">
        <v>504</v>
      </c>
      <c r="B412" s="31" t="s">
        <v>315</v>
      </c>
      <c r="C412" s="28" t="s">
        <v>4</v>
      </c>
      <c r="D412" s="130">
        <v>6</v>
      </c>
      <c r="E412" s="176"/>
      <c r="F412" s="176"/>
      <c r="G412" s="176"/>
    </row>
    <row r="413" spans="1:7" x14ac:dyDescent="0.3">
      <c r="A413" s="28">
        <v>505</v>
      </c>
      <c r="B413" s="31" t="s">
        <v>134</v>
      </c>
      <c r="C413" s="28" t="s">
        <v>4</v>
      </c>
      <c r="D413" s="130">
        <v>12</v>
      </c>
      <c r="E413" s="176"/>
      <c r="F413" s="176"/>
      <c r="G413" s="176"/>
    </row>
    <row r="414" spans="1:7" x14ac:dyDescent="0.3">
      <c r="A414" s="28">
        <v>506</v>
      </c>
      <c r="B414" s="31" t="s">
        <v>63</v>
      </c>
      <c r="C414" s="28" t="s">
        <v>4</v>
      </c>
      <c r="D414" s="130">
        <v>10</v>
      </c>
      <c r="E414" s="176"/>
      <c r="F414" s="176"/>
      <c r="G414" s="176"/>
    </row>
    <row r="415" spans="1:7" x14ac:dyDescent="0.3">
      <c r="A415" s="28">
        <v>507</v>
      </c>
      <c r="B415" s="31" t="s">
        <v>64</v>
      </c>
      <c r="C415" s="28" t="s">
        <v>4</v>
      </c>
      <c r="D415" s="130">
        <v>6</v>
      </c>
      <c r="E415" s="176"/>
      <c r="F415" s="176"/>
      <c r="G415" s="176"/>
    </row>
    <row r="416" spans="1:7" x14ac:dyDescent="0.3">
      <c r="A416" s="28">
        <v>508</v>
      </c>
      <c r="B416" s="31" t="s">
        <v>65</v>
      </c>
      <c r="C416" s="28" t="s">
        <v>4</v>
      </c>
      <c r="D416" s="130">
        <v>1</v>
      </c>
      <c r="E416" s="176"/>
      <c r="F416" s="176"/>
      <c r="G416" s="176"/>
    </row>
    <row r="417" spans="1:12" ht="26.4" x14ac:dyDescent="0.3">
      <c r="A417" s="28">
        <v>509</v>
      </c>
      <c r="B417" s="32" t="s">
        <v>316</v>
      </c>
      <c r="C417" s="28" t="s">
        <v>4</v>
      </c>
      <c r="D417" s="130">
        <v>4</v>
      </c>
      <c r="E417" s="176"/>
      <c r="F417" s="176"/>
      <c r="G417" s="176"/>
    </row>
    <row r="418" spans="1:12" x14ac:dyDescent="0.3">
      <c r="A418" s="192" t="s">
        <v>722</v>
      </c>
      <c r="B418" s="192"/>
      <c r="C418" s="192"/>
      <c r="D418" s="192"/>
      <c r="E418" s="193"/>
      <c r="F418" s="194"/>
      <c r="G418" s="195">
        <f>+SUM(F408:F417)</f>
        <v>0</v>
      </c>
    </row>
    <row r="419" spans="1:12" x14ac:dyDescent="0.3">
      <c r="A419" s="173" t="s">
        <v>56</v>
      </c>
      <c r="B419" s="188" t="s">
        <v>76</v>
      </c>
      <c r="C419" s="188"/>
      <c r="D419" s="188"/>
      <c r="E419" s="188"/>
      <c r="F419" s="176"/>
      <c r="G419" s="228"/>
    </row>
    <row r="420" spans="1:12" ht="26.4" x14ac:dyDescent="0.3">
      <c r="A420" s="20" t="s">
        <v>214</v>
      </c>
      <c r="B420" s="5" t="s">
        <v>317</v>
      </c>
      <c r="C420" s="5" t="s">
        <v>26</v>
      </c>
      <c r="D420" s="117">
        <v>1</v>
      </c>
      <c r="E420" s="176"/>
      <c r="F420" s="176"/>
      <c r="G420" s="176"/>
    </row>
    <row r="421" spans="1:12" ht="26.4" x14ac:dyDescent="0.3">
      <c r="A421" s="20" t="s">
        <v>216</v>
      </c>
      <c r="B421" s="5" t="s">
        <v>78</v>
      </c>
      <c r="C421" s="5" t="s">
        <v>12</v>
      </c>
      <c r="D421" s="117">
        <v>1</v>
      </c>
      <c r="E421" s="176"/>
      <c r="F421" s="176"/>
      <c r="G421" s="176"/>
    </row>
    <row r="422" spans="1:12" ht="26.4" x14ac:dyDescent="0.3">
      <c r="A422" s="20" t="s">
        <v>218</v>
      </c>
      <c r="B422" s="20" t="s">
        <v>318</v>
      </c>
      <c r="C422" s="20" t="s">
        <v>26</v>
      </c>
      <c r="D422" s="127">
        <v>1</v>
      </c>
      <c r="E422" s="176"/>
      <c r="F422" s="176"/>
      <c r="G422" s="176"/>
    </row>
    <row r="423" spans="1:12" x14ac:dyDescent="0.3">
      <c r="A423" s="192" t="s">
        <v>723</v>
      </c>
      <c r="B423" s="192"/>
      <c r="C423" s="192"/>
      <c r="D423" s="192"/>
      <c r="E423" s="193"/>
      <c r="F423" s="194"/>
      <c r="G423" s="195">
        <f>+SUM(F420:F422)</f>
        <v>0</v>
      </c>
    </row>
    <row r="424" spans="1:12" x14ac:dyDescent="0.3">
      <c r="A424" s="171" t="s">
        <v>69</v>
      </c>
      <c r="B424" s="187" t="s">
        <v>88</v>
      </c>
      <c r="C424" s="187"/>
      <c r="D424" s="187"/>
      <c r="E424" s="187"/>
      <c r="F424" s="176"/>
      <c r="G424" s="227"/>
    </row>
    <row r="425" spans="1:12" ht="39.6" x14ac:dyDescent="0.3">
      <c r="A425" s="5" t="s">
        <v>319</v>
      </c>
      <c r="B425" s="11" t="s">
        <v>320</v>
      </c>
      <c r="C425" s="5" t="s">
        <v>31</v>
      </c>
      <c r="D425" s="117">
        <v>67.400000000000006</v>
      </c>
      <c r="E425" s="176"/>
      <c r="F425" s="176"/>
      <c r="G425" s="176"/>
    </row>
    <row r="426" spans="1:12" ht="39.6" x14ac:dyDescent="0.3">
      <c r="A426" s="5" t="s">
        <v>321</v>
      </c>
      <c r="B426" s="5" t="s">
        <v>639</v>
      </c>
      <c r="C426" s="5" t="s">
        <v>31</v>
      </c>
      <c r="D426" s="117">
        <v>73.5</v>
      </c>
      <c r="E426" s="176"/>
      <c r="F426" s="176"/>
      <c r="G426" s="176"/>
    </row>
    <row r="427" spans="1:12" ht="39.6" x14ac:dyDescent="0.3">
      <c r="A427" s="5" t="s">
        <v>322</v>
      </c>
      <c r="B427" s="5" t="s">
        <v>323</v>
      </c>
      <c r="C427" s="5" t="s">
        <v>31</v>
      </c>
      <c r="D427" s="117">
        <v>244.8</v>
      </c>
      <c r="E427" s="176"/>
      <c r="F427" s="176"/>
      <c r="G427" s="176"/>
    </row>
    <row r="428" spans="1:12" ht="39.6" x14ac:dyDescent="0.3">
      <c r="A428" s="5" t="s">
        <v>324</v>
      </c>
      <c r="B428" s="5" t="s">
        <v>325</v>
      </c>
      <c r="C428" s="5" t="s">
        <v>7</v>
      </c>
      <c r="D428" s="117">
        <v>55.5</v>
      </c>
      <c r="E428" s="176"/>
      <c r="F428" s="176"/>
      <c r="G428" s="176"/>
      <c r="K428" s="268"/>
      <c r="L428" s="268"/>
    </row>
    <row r="429" spans="1:12" x14ac:dyDescent="0.3">
      <c r="A429" s="5" t="s">
        <v>326</v>
      </c>
      <c r="B429" s="5" t="s">
        <v>327</v>
      </c>
      <c r="C429" s="5" t="s">
        <v>7</v>
      </c>
      <c r="D429" s="117">
        <v>22.7</v>
      </c>
      <c r="E429" s="176"/>
      <c r="F429" s="176"/>
      <c r="G429" s="176"/>
    </row>
    <row r="430" spans="1:12" x14ac:dyDescent="0.3">
      <c r="A430" s="192" t="s">
        <v>724</v>
      </c>
      <c r="B430" s="192"/>
      <c r="C430" s="192"/>
      <c r="D430" s="192"/>
      <c r="E430" s="193"/>
      <c r="F430" s="194"/>
      <c r="G430" s="195">
        <f>+SUM(F425:F429)</f>
        <v>0</v>
      </c>
    </row>
    <row r="431" spans="1:12" x14ac:dyDescent="0.3">
      <c r="A431" s="171" t="s">
        <v>75</v>
      </c>
      <c r="B431" s="187" t="s">
        <v>328</v>
      </c>
      <c r="C431" s="187"/>
      <c r="D431" s="187"/>
      <c r="E431" s="187"/>
      <c r="F431" s="176"/>
      <c r="G431" s="227"/>
    </row>
    <row r="432" spans="1:12" ht="52.8" x14ac:dyDescent="0.3">
      <c r="A432" s="5">
        <v>801</v>
      </c>
      <c r="B432" s="5" t="s">
        <v>292</v>
      </c>
      <c r="C432" s="5" t="s">
        <v>34</v>
      </c>
      <c r="D432" s="117">
        <v>52</v>
      </c>
      <c r="E432" s="176"/>
      <c r="F432" s="176"/>
      <c r="G432" s="176"/>
    </row>
    <row r="433" spans="1:7" ht="14.4" customHeight="1" x14ac:dyDescent="0.3">
      <c r="A433" s="192" t="s">
        <v>725</v>
      </c>
      <c r="B433" s="192"/>
      <c r="C433" s="192"/>
      <c r="D433" s="192"/>
      <c r="E433" s="193"/>
      <c r="F433" s="194"/>
      <c r="G433" s="210">
        <f>+F432</f>
        <v>0</v>
      </c>
    </row>
    <row r="434" spans="1:7" x14ac:dyDescent="0.3">
      <c r="A434" s="165"/>
      <c r="B434" s="165"/>
      <c r="C434" s="165"/>
      <c r="D434" s="131"/>
      <c r="E434" s="100"/>
      <c r="F434" s="176"/>
      <c r="G434" s="199"/>
    </row>
    <row r="435" spans="1:7" ht="45" customHeight="1" x14ac:dyDescent="0.3">
      <c r="A435" s="316" t="s">
        <v>329</v>
      </c>
      <c r="B435" s="316"/>
      <c r="C435" s="316"/>
      <c r="D435" s="316"/>
      <c r="E435" s="269"/>
      <c r="F435" s="269"/>
      <c r="G435" s="217">
        <f>+G433+G430+G423+G418+G406+G401+G396+G393</f>
        <v>0</v>
      </c>
    </row>
    <row r="436" spans="1:7" x14ac:dyDescent="0.3">
      <c r="A436" s="33"/>
      <c r="B436" s="33"/>
      <c r="C436" s="33"/>
      <c r="D436" s="132"/>
      <c r="E436" s="101"/>
      <c r="F436" s="101"/>
      <c r="G436" s="229"/>
    </row>
    <row r="437" spans="1:7" x14ac:dyDescent="0.3">
      <c r="A437" s="33"/>
      <c r="B437" s="33"/>
      <c r="C437" s="33"/>
      <c r="D437" s="132"/>
      <c r="E437" s="101"/>
      <c r="F437" s="101"/>
      <c r="G437" s="229"/>
    </row>
    <row r="438" spans="1:7" ht="15" thickBot="1" x14ac:dyDescent="0.35">
      <c r="A438" s="33"/>
      <c r="B438" s="33"/>
      <c r="C438" s="33"/>
      <c r="D438" s="132"/>
      <c r="E438" s="101"/>
      <c r="F438" s="101"/>
      <c r="G438" s="229"/>
    </row>
    <row r="439" spans="1:7" ht="43.2" customHeight="1" thickBot="1" x14ac:dyDescent="0.35">
      <c r="A439" s="329" t="s">
        <v>330</v>
      </c>
      <c r="B439" s="330"/>
      <c r="C439" s="330"/>
      <c r="D439" s="330"/>
      <c r="E439" s="331"/>
      <c r="F439" s="331"/>
      <c r="G439" s="332"/>
    </row>
    <row r="440" spans="1:7" ht="31.8" thickTop="1" x14ac:dyDescent="0.3">
      <c r="A440" s="191" t="s">
        <v>2</v>
      </c>
      <c r="B440" s="191" t="s">
        <v>3</v>
      </c>
      <c r="C440" s="190" t="s">
        <v>4</v>
      </c>
      <c r="D440" s="190" t="s">
        <v>331</v>
      </c>
      <c r="E440" s="191" t="s">
        <v>713</v>
      </c>
      <c r="F440" s="189" t="s">
        <v>711</v>
      </c>
      <c r="G440" s="215" t="s">
        <v>712</v>
      </c>
    </row>
    <row r="441" spans="1:7" x14ac:dyDescent="0.3">
      <c r="A441" s="174" t="s">
        <v>5</v>
      </c>
      <c r="B441" s="323" t="s">
        <v>332</v>
      </c>
      <c r="C441" s="323"/>
      <c r="D441" s="323"/>
      <c r="E441" s="319"/>
      <c r="F441" s="319"/>
      <c r="G441" s="333"/>
    </row>
    <row r="442" spans="1:7" x14ac:dyDescent="0.3">
      <c r="A442" s="34">
        <v>101</v>
      </c>
      <c r="B442" s="35" t="s">
        <v>333</v>
      </c>
      <c r="C442" s="5" t="s">
        <v>7</v>
      </c>
      <c r="D442" s="117">
        <v>35.4</v>
      </c>
      <c r="E442" s="176"/>
      <c r="F442" s="176"/>
      <c r="G442" s="221"/>
    </row>
    <row r="443" spans="1:7" x14ac:dyDescent="0.3">
      <c r="A443" s="34">
        <v>102</v>
      </c>
      <c r="B443" s="35" t="s">
        <v>334</v>
      </c>
      <c r="C443" s="5" t="s">
        <v>7</v>
      </c>
      <c r="D443" s="117">
        <v>57.8</v>
      </c>
      <c r="E443" s="176"/>
      <c r="F443" s="176"/>
      <c r="G443" s="221"/>
    </row>
    <row r="444" spans="1:7" ht="26.4" x14ac:dyDescent="0.3">
      <c r="A444" s="34">
        <v>103</v>
      </c>
      <c r="B444" s="35" t="s">
        <v>335</v>
      </c>
      <c r="C444" s="5" t="s">
        <v>4</v>
      </c>
      <c r="D444" s="117">
        <v>4</v>
      </c>
      <c r="E444" s="176"/>
      <c r="F444" s="176"/>
      <c r="G444" s="221"/>
    </row>
    <row r="445" spans="1:7" ht="26.4" x14ac:dyDescent="0.3">
      <c r="A445" s="34">
        <v>104</v>
      </c>
      <c r="B445" s="35" t="s">
        <v>336</v>
      </c>
      <c r="C445" s="5" t="s">
        <v>4</v>
      </c>
      <c r="D445" s="117">
        <v>4</v>
      </c>
      <c r="E445" s="176"/>
      <c r="F445" s="176"/>
      <c r="G445" s="221"/>
    </row>
    <row r="446" spans="1:7" x14ac:dyDescent="0.3">
      <c r="A446" s="270" t="s">
        <v>16</v>
      </c>
      <c r="B446" s="271"/>
      <c r="C446" s="271"/>
      <c r="D446" s="271"/>
      <c r="E446" s="272"/>
      <c r="F446" s="273"/>
      <c r="G446" s="274">
        <f>+SUM(F442:F445)</f>
        <v>0</v>
      </c>
    </row>
    <row r="447" spans="1:7" x14ac:dyDescent="0.3">
      <c r="A447" s="174" t="s">
        <v>17</v>
      </c>
      <c r="B447" s="181" t="s">
        <v>337</v>
      </c>
      <c r="C447" s="181"/>
      <c r="D447" s="181"/>
      <c r="E447" s="179"/>
      <c r="F447" s="176"/>
      <c r="G447" s="230"/>
    </row>
    <row r="448" spans="1:7" ht="52.8" x14ac:dyDescent="0.3">
      <c r="A448" s="34">
        <v>201</v>
      </c>
      <c r="B448" s="5" t="s">
        <v>640</v>
      </c>
      <c r="C448" s="5" t="s">
        <v>12</v>
      </c>
      <c r="D448" s="117">
        <v>1</v>
      </c>
      <c r="E448" s="176"/>
      <c r="F448" s="176"/>
      <c r="G448" s="221"/>
    </row>
    <row r="449" spans="1:7" ht="39.6" x14ac:dyDescent="0.3">
      <c r="A449" s="34">
        <v>202</v>
      </c>
      <c r="B449" s="5" t="s">
        <v>641</v>
      </c>
      <c r="C449" s="5" t="s">
        <v>12</v>
      </c>
      <c r="D449" s="117">
        <v>1</v>
      </c>
      <c r="E449" s="176"/>
      <c r="F449" s="176"/>
      <c r="G449" s="221"/>
    </row>
    <row r="450" spans="1:7" ht="46.5" customHeight="1" x14ac:dyDescent="0.3">
      <c r="A450" s="34">
        <v>203</v>
      </c>
      <c r="B450" s="5" t="s">
        <v>338</v>
      </c>
      <c r="C450" s="5" t="s">
        <v>12</v>
      </c>
      <c r="D450" s="117">
        <v>1</v>
      </c>
      <c r="E450" s="176"/>
      <c r="F450" s="176"/>
      <c r="G450" s="221"/>
    </row>
    <row r="451" spans="1:7" ht="52.8" x14ac:dyDescent="0.3">
      <c r="A451" s="34">
        <v>204</v>
      </c>
      <c r="B451" s="5" t="s">
        <v>642</v>
      </c>
      <c r="C451" s="5" t="s">
        <v>26</v>
      </c>
      <c r="D451" s="117">
        <v>1</v>
      </c>
      <c r="E451" s="176"/>
      <c r="F451" s="176"/>
      <c r="G451" s="221"/>
    </row>
    <row r="452" spans="1:7" ht="26.4" x14ac:dyDescent="0.3">
      <c r="A452" s="34">
        <v>205</v>
      </c>
      <c r="B452" s="5" t="s">
        <v>643</v>
      </c>
      <c r="C452" s="5" t="s">
        <v>4</v>
      </c>
      <c r="D452" s="117">
        <v>1</v>
      </c>
      <c r="E452" s="176"/>
      <c r="F452" s="176"/>
      <c r="G452" s="221"/>
    </row>
    <row r="453" spans="1:7" ht="26.4" x14ac:dyDescent="0.3">
      <c r="A453" s="34">
        <v>206</v>
      </c>
      <c r="B453" s="22" t="s">
        <v>339</v>
      </c>
      <c r="C453" s="11" t="s">
        <v>12</v>
      </c>
      <c r="D453" s="119">
        <v>1</v>
      </c>
      <c r="E453" s="176"/>
      <c r="F453" s="176"/>
      <c r="G453" s="221"/>
    </row>
    <row r="454" spans="1:7" x14ac:dyDescent="0.3">
      <c r="A454" s="34"/>
      <c r="B454" s="167" t="s">
        <v>52</v>
      </c>
      <c r="C454" s="3"/>
      <c r="D454" s="118"/>
      <c r="E454" s="176"/>
      <c r="F454" s="176"/>
      <c r="G454" s="221"/>
    </row>
    <row r="455" spans="1:7" x14ac:dyDescent="0.3">
      <c r="A455" s="34">
        <v>207</v>
      </c>
      <c r="B455" s="7" t="s">
        <v>59</v>
      </c>
      <c r="C455" s="3" t="s">
        <v>4</v>
      </c>
      <c r="D455" s="118">
        <v>5</v>
      </c>
      <c r="E455" s="176"/>
      <c r="F455" s="176"/>
      <c r="G455" s="221"/>
    </row>
    <row r="456" spans="1:7" x14ac:dyDescent="0.3">
      <c r="A456" s="34">
        <v>208</v>
      </c>
      <c r="B456" s="7" t="s">
        <v>64</v>
      </c>
      <c r="C456" s="3" t="s">
        <v>4</v>
      </c>
      <c r="D456" s="118">
        <v>10</v>
      </c>
      <c r="E456" s="176"/>
      <c r="F456" s="176"/>
      <c r="G456" s="221"/>
    </row>
    <row r="457" spans="1:7" ht="39.6" x14ac:dyDescent="0.3">
      <c r="A457" s="34">
        <v>209</v>
      </c>
      <c r="B457" s="157" t="s">
        <v>646</v>
      </c>
      <c r="C457" s="158" t="s">
        <v>7</v>
      </c>
      <c r="D457" s="159">
        <v>770</v>
      </c>
      <c r="E457" s="176"/>
      <c r="F457" s="176"/>
      <c r="G457" s="231"/>
    </row>
    <row r="458" spans="1:7" ht="26.4" x14ac:dyDescent="0.3">
      <c r="A458" s="34">
        <v>210</v>
      </c>
      <c r="B458" s="7" t="s">
        <v>340</v>
      </c>
      <c r="C458" s="3" t="s">
        <v>7</v>
      </c>
      <c r="D458" s="118">
        <v>20.8</v>
      </c>
      <c r="E458" s="176"/>
      <c r="F458" s="176"/>
      <c r="G458" s="221"/>
    </row>
    <row r="459" spans="1:7" ht="26.4" x14ac:dyDescent="0.3">
      <c r="A459" s="34">
        <v>211</v>
      </c>
      <c r="B459" s="5" t="s">
        <v>644</v>
      </c>
      <c r="C459" s="3" t="s">
        <v>104</v>
      </c>
      <c r="D459" s="117">
        <v>2.7</v>
      </c>
      <c r="E459" s="176"/>
      <c r="F459" s="176"/>
      <c r="G459" s="221"/>
    </row>
    <row r="460" spans="1:7" x14ac:dyDescent="0.3">
      <c r="A460" s="34">
        <v>212</v>
      </c>
      <c r="B460" s="5" t="s">
        <v>645</v>
      </c>
      <c r="C460" s="5" t="s">
        <v>12</v>
      </c>
      <c r="D460" s="117">
        <v>1</v>
      </c>
      <c r="E460" s="176"/>
      <c r="F460" s="176"/>
      <c r="G460" s="221"/>
    </row>
    <row r="461" spans="1:7" ht="26.4" x14ac:dyDescent="0.3">
      <c r="A461" s="34">
        <v>213</v>
      </c>
      <c r="B461" s="5" t="s">
        <v>647</v>
      </c>
      <c r="C461" s="5" t="s">
        <v>12</v>
      </c>
      <c r="D461" s="117">
        <v>1</v>
      </c>
      <c r="E461" s="176"/>
      <c r="F461" s="176"/>
      <c r="G461" s="221"/>
    </row>
    <row r="462" spans="1:7" x14ac:dyDescent="0.3">
      <c r="A462" s="270" t="s">
        <v>719</v>
      </c>
      <c r="B462" s="271"/>
      <c r="C462" s="271"/>
      <c r="D462" s="271"/>
      <c r="E462" s="275"/>
      <c r="F462" s="273"/>
      <c r="G462" s="274">
        <f>+SUM(F448:F461)</f>
        <v>0</v>
      </c>
    </row>
    <row r="463" spans="1:7" ht="29.4" customHeight="1" x14ac:dyDescent="0.3">
      <c r="A463" s="174" t="s">
        <v>28</v>
      </c>
      <c r="B463" s="181" t="s">
        <v>341</v>
      </c>
      <c r="C463" s="181"/>
      <c r="D463" s="181"/>
      <c r="E463" s="179"/>
      <c r="F463" s="176"/>
      <c r="G463" s="230"/>
    </row>
    <row r="464" spans="1:7" x14ac:dyDescent="0.3">
      <c r="A464" s="34">
        <v>301</v>
      </c>
      <c r="B464" s="5" t="s">
        <v>342</v>
      </c>
      <c r="C464" s="5" t="s">
        <v>26</v>
      </c>
      <c r="D464" s="117">
        <v>1</v>
      </c>
      <c r="E464" s="176"/>
      <c r="F464" s="176"/>
      <c r="G464" s="221"/>
    </row>
    <row r="465" spans="1:8" x14ac:dyDescent="0.3">
      <c r="A465" s="34">
        <v>302</v>
      </c>
      <c r="B465" s="5" t="s">
        <v>343</v>
      </c>
      <c r="C465" s="5" t="s">
        <v>26</v>
      </c>
      <c r="D465" s="117">
        <v>1</v>
      </c>
      <c r="E465" s="176"/>
      <c r="F465" s="176"/>
      <c r="G465" s="221"/>
    </row>
    <row r="466" spans="1:8" ht="42" x14ac:dyDescent="0.3">
      <c r="A466" s="34">
        <v>303</v>
      </c>
      <c r="B466" s="5" t="s">
        <v>344</v>
      </c>
      <c r="C466" s="3" t="s">
        <v>34</v>
      </c>
      <c r="D466" s="117">
        <v>307.70250000000004</v>
      </c>
      <c r="E466" s="176"/>
      <c r="F466" s="176"/>
      <c r="G466" s="221"/>
    </row>
    <row r="467" spans="1:8" ht="39.6" x14ac:dyDescent="0.3">
      <c r="A467" s="34">
        <v>304</v>
      </c>
      <c r="B467" s="160" t="s">
        <v>648</v>
      </c>
      <c r="C467" s="5" t="s">
        <v>31</v>
      </c>
      <c r="D467" s="121">
        <v>450</v>
      </c>
      <c r="E467" s="176"/>
      <c r="F467" s="176"/>
      <c r="G467" s="221"/>
    </row>
    <row r="468" spans="1:8" ht="26.4" x14ac:dyDescent="0.3">
      <c r="A468" s="34">
        <v>305</v>
      </c>
      <c r="B468" s="160" t="s">
        <v>649</v>
      </c>
      <c r="C468" s="5" t="s">
        <v>34</v>
      </c>
      <c r="D468" s="117">
        <v>305</v>
      </c>
      <c r="E468" s="176"/>
      <c r="F468" s="176"/>
      <c r="G468" s="221"/>
      <c r="H468" s="113"/>
    </row>
    <row r="469" spans="1:8" ht="26.4" x14ac:dyDescent="0.3">
      <c r="A469" s="5">
        <v>306</v>
      </c>
      <c r="B469" s="5" t="s">
        <v>345</v>
      </c>
      <c r="C469" s="5" t="s">
        <v>31</v>
      </c>
      <c r="D469" s="117">
        <v>312</v>
      </c>
      <c r="E469" s="176"/>
      <c r="F469" s="176"/>
      <c r="G469" s="231"/>
    </row>
    <row r="470" spans="1:8" x14ac:dyDescent="0.3">
      <c r="A470" s="5"/>
      <c r="B470" s="168" t="s">
        <v>650</v>
      </c>
      <c r="C470" s="5"/>
      <c r="D470" s="117"/>
      <c r="E470" s="176"/>
      <c r="F470" s="176"/>
      <c r="G470" s="221"/>
    </row>
    <row r="471" spans="1:8" x14ac:dyDescent="0.3">
      <c r="A471" s="5">
        <v>307</v>
      </c>
      <c r="B471" s="5" t="s">
        <v>346</v>
      </c>
      <c r="C471" s="5" t="s">
        <v>99</v>
      </c>
      <c r="D471" s="117">
        <v>1</v>
      </c>
      <c r="E471" s="176"/>
      <c r="F471" s="176"/>
      <c r="G471" s="221"/>
    </row>
    <row r="472" spans="1:8" x14ac:dyDescent="0.3">
      <c r="A472" s="5">
        <v>308</v>
      </c>
      <c r="B472" s="5" t="s">
        <v>347</v>
      </c>
      <c r="C472" s="5" t="s">
        <v>99</v>
      </c>
      <c r="D472" s="117">
        <v>1</v>
      </c>
      <c r="E472" s="176"/>
      <c r="F472" s="176"/>
      <c r="G472" s="221"/>
    </row>
    <row r="473" spans="1:8" x14ac:dyDescent="0.3">
      <c r="A473" s="5">
        <v>309</v>
      </c>
      <c r="B473" s="5" t="s">
        <v>348</v>
      </c>
      <c r="C473" s="5" t="s">
        <v>99</v>
      </c>
      <c r="D473" s="117">
        <v>1</v>
      </c>
      <c r="E473" s="176"/>
      <c r="F473" s="176"/>
      <c r="G473" s="221"/>
    </row>
    <row r="474" spans="1:8" x14ac:dyDescent="0.3">
      <c r="A474" s="5">
        <v>310</v>
      </c>
      <c r="B474" s="5" t="s">
        <v>349</v>
      </c>
      <c r="C474" s="5" t="s">
        <v>99</v>
      </c>
      <c r="D474" s="117">
        <v>1</v>
      </c>
      <c r="E474" s="176"/>
      <c r="F474" s="176"/>
      <c r="G474" s="221"/>
    </row>
    <row r="475" spans="1:8" x14ac:dyDescent="0.3">
      <c r="A475" s="5">
        <v>311</v>
      </c>
      <c r="B475" s="5" t="s">
        <v>350</v>
      </c>
      <c r="C475" s="5" t="s">
        <v>99</v>
      </c>
      <c r="D475" s="117">
        <v>1</v>
      </c>
      <c r="E475" s="176"/>
      <c r="F475" s="176"/>
      <c r="G475" s="221"/>
    </row>
    <row r="476" spans="1:8" x14ac:dyDescent="0.3">
      <c r="A476" s="270" t="s">
        <v>720</v>
      </c>
      <c r="B476" s="271"/>
      <c r="C476" s="271"/>
      <c r="D476" s="271"/>
      <c r="E476" s="272"/>
      <c r="F476" s="276"/>
      <c r="G476" s="274">
        <f>+SUM(F464:F475)</f>
        <v>0</v>
      </c>
    </row>
    <row r="477" spans="1:8" ht="51" customHeight="1" thickBot="1" x14ac:dyDescent="0.35">
      <c r="A477" s="334" t="s">
        <v>351</v>
      </c>
      <c r="B477" s="335"/>
      <c r="C477" s="335"/>
      <c r="D477" s="335"/>
      <c r="E477" s="177"/>
      <c r="F477" s="102"/>
      <c r="G477" s="232">
        <f>+G476+G462+G446</f>
        <v>0</v>
      </c>
    </row>
    <row r="478" spans="1:8" x14ac:dyDescent="0.3">
      <c r="A478" s="1"/>
      <c r="B478" s="1"/>
      <c r="C478" s="1"/>
      <c r="D478" s="114"/>
      <c r="E478" s="91"/>
      <c r="F478" s="91"/>
      <c r="G478" s="214"/>
    </row>
    <row r="479" spans="1:8" x14ac:dyDescent="0.3">
      <c r="A479" s="1"/>
      <c r="B479" s="1"/>
      <c r="C479" s="1"/>
      <c r="D479" s="114"/>
      <c r="E479" s="91"/>
      <c r="F479" s="91"/>
      <c r="G479" s="214"/>
    </row>
    <row r="480" spans="1:8" ht="15" thickBot="1" x14ac:dyDescent="0.35">
      <c r="A480" s="1"/>
      <c r="B480" s="1"/>
      <c r="C480" s="1"/>
      <c r="D480" s="114"/>
      <c r="E480" s="91"/>
      <c r="F480" s="91"/>
      <c r="G480" s="214"/>
    </row>
    <row r="481" spans="1:7" ht="15" thickBot="1" x14ac:dyDescent="0.35">
      <c r="A481" s="336" t="s">
        <v>589</v>
      </c>
      <c r="B481" s="337"/>
      <c r="C481" s="337"/>
      <c r="D481" s="337"/>
      <c r="E481" s="338"/>
      <c r="F481" s="338"/>
      <c r="G481" s="339"/>
    </row>
    <row r="482" spans="1:7" ht="31.8" thickTop="1" x14ac:dyDescent="0.3">
      <c r="A482" s="191" t="s">
        <v>2</v>
      </c>
      <c r="B482" s="191" t="s">
        <v>3</v>
      </c>
      <c r="C482" s="190" t="s">
        <v>4</v>
      </c>
      <c r="D482" s="190" t="s">
        <v>331</v>
      </c>
      <c r="E482" s="191" t="s">
        <v>713</v>
      </c>
      <c r="F482" s="189" t="s">
        <v>711</v>
      </c>
      <c r="G482" s="215" t="s">
        <v>712</v>
      </c>
    </row>
    <row r="483" spans="1:7" x14ac:dyDescent="0.3">
      <c r="A483" s="70" t="s">
        <v>5</v>
      </c>
      <c r="B483" s="71" t="s">
        <v>147</v>
      </c>
      <c r="C483" s="66"/>
      <c r="D483" s="133"/>
      <c r="E483" s="104"/>
      <c r="F483" s="104"/>
      <c r="G483" s="233"/>
    </row>
    <row r="484" spans="1:7" ht="52.8" x14ac:dyDescent="0.3">
      <c r="A484" s="72" t="s">
        <v>352</v>
      </c>
      <c r="B484" s="86" t="s">
        <v>651</v>
      </c>
      <c r="C484" s="66" t="s">
        <v>12</v>
      </c>
      <c r="D484" s="133">
        <v>1</v>
      </c>
      <c r="E484" s="176"/>
      <c r="F484" s="176"/>
      <c r="G484" s="233"/>
    </row>
    <row r="485" spans="1:7" x14ac:dyDescent="0.3">
      <c r="A485" s="72" t="s">
        <v>354</v>
      </c>
      <c r="B485" s="73" t="s">
        <v>353</v>
      </c>
      <c r="C485" s="66" t="s">
        <v>7</v>
      </c>
      <c r="D485" s="133">
        <v>284</v>
      </c>
      <c r="E485" s="176"/>
      <c r="F485" s="176"/>
      <c r="G485" s="233"/>
    </row>
    <row r="486" spans="1:7" x14ac:dyDescent="0.3">
      <c r="A486" s="72" t="s">
        <v>356</v>
      </c>
      <c r="B486" s="73" t="s">
        <v>355</v>
      </c>
      <c r="C486" s="66" t="s">
        <v>7</v>
      </c>
      <c r="D486" s="134">
        <v>192</v>
      </c>
      <c r="E486" s="176"/>
      <c r="F486" s="176"/>
      <c r="G486" s="233"/>
    </row>
    <row r="487" spans="1:7" x14ac:dyDescent="0.3">
      <c r="A487" s="72" t="s">
        <v>481</v>
      </c>
      <c r="B487" s="73" t="s">
        <v>357</v>
      </c>
      <c r="C487" s="66" t="s">
        <v>26</v>
      </c>
      <c r="D487" s="133">
        <v>1</v>
      </c>
      <c r="E487" s="176"/>
      <c r="F487" s="176"/>
      <c r="G487" s="233"/>
    </row>
    <row r="488" spans="1:7" x14ac:dyDescent="0.3">
      <c r="A488" s="277" t="s">
        <v>16</v>
      </c>
      <c r="B488" s="278"/>
      <c r="C488" s="279"/>
      <c r="D488" s="280"/>
      <c r="E488" s="273"/>
      <c r="F488" s="273"/>
      <c r="G488" s="281">
        <f>+SUM(F484:F487)</f>
        <v>0</v>
      </c>
    </row>
    <row r="489" spans="1:7" x14ac:dyDescent="0.3">
      <c r="A489" s="72"/>
      <c r="B489" s="74"/>
      <c r="C489" s="66"/>
      <c r="D489" s="133"/>
      <c r="E489" s="178"/>
      <c r="F489" s="176"/>
      <c r="G489" s="233"/>
    </row>
    <row r="490" spans="1:7" x14ac:dyDescent="0.3">
      <c r="A490" s="70" t="s">
        <v>17</v>
      </c>
      <c r="B490" s="71" t="s">
        <v>358</v>
      </c>
      <c r="C490" s="66"/>
      <c r="D490" s="133"/>
      <c r="E490" s="178"/>
      <c r="F490" s="176"/>
      <c r="G490" s="233"/>
    </row>
    <row r="491" spans="1:7" ht="15.6" x14ac:dyDescent="0.3">
      <c r="A491" s="72" t="s">
        <v>359</v>
      </c>
      <c r="B491" s="75" t="s">
        <v>360</v>
      </c>
      <c r="C491" s="21" t="s">
        <v>23</v>
      </c>
      <c r="D491" s="134">
        <f>0.9*0.9*1.2*26*1.1</f>
        <v>27.799199999999999</v>
      </c>
      <c r="E491" s="176"/>
      <c r="F491" s="176"/>
      <c r="G491" s="235"/>
    </row>
    <row r="492" spans="1:7" ht="15.6" x14ac:dyDescent="0.3">
      <c r="A492" s="72" t="s">
        <v>361</v>
      </c>
      <c r="B492" s="75" t="s">
        <v>362</v>
      </c>
      <c r="C492" s="21" t="s">
        <v>23</v>
      </c>
      <c r="D492" s="135">
        <v>61.2</v>
      </c>
      <c r="E492" s="176"/>
      <c r="F492" s="176"/>
      <c r="G492" s="235"/>
    </row>
    <row r="493" spans="1:7" ht="15.6" x14ac:dyDescent="0.3">
      <c r="A493" s="72" t="s">
        <v>363</v>
      </c>
      <c r="B493" s="75" t="s">
        <v>364</v>
      </c>
      <c r="C493" s="21" t="s">
        <v>23</v>
      </c>
      <c r="D493" s="134">
        <f>SUM(D492+D491-(D499+D500+D501))</f>
        <v>60.359200000000001</v>
      </c>
      <c r="E493" s="176"/>
      <c r="F493" s="176"/>
      <c r="G493" s="235"/>
    </row>
    <row r="494" spans="1:7" ht="15.6" x14ac:dyDescent="0.3">
      <c r="A494" s="72" t="s">
        <v>365</v>
      </c>
      <c r="B494" s="75" t="s">
        <v>366</v>
      </c>
      <c r="C494" s="21" t="s">
        <v>23</v>
      </c>
      <c r="D494" s="134">
        <v>95.2</v>
      </c>
      <c r="E494" s="176"/>
      <c r="F494" s="176"/>
      <c r="G494" s="235"/>
    </row>
    <row r="495" spans="1:7" x14ac:dyDescent="0.3">
      <c r="A495" s="277" t="s">
        <v>719</v>
      </c>
      <c r="B495" s="278"/>
      <c r="C495" s="279"/>
      <c r="D495" s="280"/>
      <c r="E495" s="282"/>
      <c r="F495" s="273"/>
      <c r="G495" s="281">
        <f>+SUM(F491:F494)</f>
        <v>0</v>
      </c>
    </row>
    <row r="496" spans="1:7" x14ac:dyDescent="0.3">
      <c r="A496" s="72"/>
      <c r="B496" s="74"/>
      <c r="C496" s="66"/>
      <c r="D496" s="133"/>
      <c r="E496" s="104"/>
      <c r="F496" s="176"/>
      <c r="G496" s="234"/>
    </row>
    <row r="497" spans="1:7" x14ac:dyDescent="0.3">
      <c r="A497" s="70" t="s">
        <v>28</v>
      </c>
      <c r="B497" s="172" t="s">
        <v>367</v>
      </c>
      <c r="C497" s="76"/>
      <c r="D497" s="136"/>
      <c r="E497" s="104"/>
      <c r="F497" s="176"/>
      <c r="G497" s="236"/>
    </row>
    <row r="498" spans="1:7" ht="15.6" x14ac:dyDescent="0.3">
      <c r="A498" s="72" t="s">
        <v>368</v>
      </c>
      <c r="B498" s="75" t="s">
        <v>109</v>
      </c>
      <c r="C498" s="21" t="s">
        <v>23</v>
      </c>
      <c r="D498" s="134">
        <v>2.75</v>
      </c>
      <c r="E498" s="176"/>
      <c r="F498" s="176"/>
      <c r="G498" s="235"/>
    </row>
    <row r="499" spans="1:7" ht="15.6" x14ac:dyDescent="0.3">
      <c r="A499" s="72" t="s">
        <v>369</v>
      </c>
      <c r="B499" s="75" t="s">
        <v>110</v>
      </c>
      <c r="C499" s="21" t="s">
        <v>23</v>
      </c>
      <c r="D499" s="134">
        <v>4.5</v>
      </c>
      <c r="E499" s="176"/>
      <c r="F499" s="176"/>
      <c r="G499" s="235"/>
    </row>
    <row r="500" spans="1:7" ht="26.4" x14ac:dyDescent="0.3">
      <c r="A500" s="72" t="s">
        <v>681</v>
      </c>
      <c r="B500" s="75" t="s">
        <v>594</v>
      </c>
      <c r="C500" s="21" t="s">
        <v>23</v>
      </c>
      <c r="D500" s="135">
        <v>11.44</v>
      </c>
      <c r="E500" s="176"/>
      <c r="F500" s="176"/>
      <c r="G500" s="235"/>
    </row>
    <row r="501" spans="1:7" ht="26.4" x14ac:dyDescent="0.3">
      <c r="A501" s="72" t="s">
        <v>371</v>
      </c>
      <c r="B501" s="75" t="s">
        <v>112</v>
      </c>
      <c r="C501" s="21" t="s">
        <v>113</v>
      </c>
      <c r="D501" s="134">
        <v>12.7</v>
      </c>
      <c r="E501" s="176"/>
      <c r="F501" s="176"/>
      <c r="G501" s="235"/>
    </row>
    <row r="502" spans="1:7" ht="26.4" x14ac:dyDescent="0.3">
      <c r="A502" s="72" t="s">
        <v>373</v>
      </c>
      <c r="B502" s="75" t="s">
        <v>595</v>
      </c>
      <c r="C502" s="21" t="s">
        <v>23</v>
      </c>
      <c r="D502" s="135">
        <v>12.1</v>
      </c>
      <c r="E502" s="176"/>
      <c r="F502" s="176"/>
      <c r="G502" s="235"/>
    </row>
    <row r="503" spans="1:7" ht="15.6" x14ac:dyDescent="0.3">
      <c r="A503" s="72" t="s">
        <v>682</v>
      </c>
      <c r="B503" s="75" t="s">
        <v>596</v>
      </c>
      <c r="C503" s="21" t="s">
        <v>23</v>
      </c>
      <c r="D503" s="135">
        <v>0.35</v>
      </c>
      <c r="E503" s="176"/>
      <c r="F503" s="176"/>
      <c r="G503" s="235"/>
    </row>
    <row r="504" spans="1:7" ht="26.4" x14ac:dyDescent="0.3">
      <c r="A504" s="72" t="s">
        <v>683</v>
      </c>
      <c r="B504" s="75" t="s">
        <v>652</v>
      </c>
      <c r="C504" s="21" t="s">
        <v>31</v>
      </c>
      <c r="D504" s="134">
        <v>112.2</v>
      </c>
      <c r="E504" s="176"/>
      <c r="F504" s="176"/>
      <c r="G504" s="235"/>
    </row>
    <row r="505" spans="1:7" ht="15.6" x14ac:dyDescent="0.3">
      <c r="A505" s="72" t="s">
        <v>374</v>
      </c>
      <c r="B505" s="75" t="s">
        <v>116</v>
      </c>
      <c r="C505" s="21" t="s">
        <v>31</v>
      </c>
      <c r="D505" s="134">
        <v>396.8</v>
      </c>
      <c r="E505" s="176"/>
      <c r="F505" s="176"/>
      <c r="G505" s="235"/>
    </row>
    <row r="506" spans="1:7" ht="15.6" x14ac:dyDescent="0.3">
      <c r="A506" s="72" t="s">
        <v>684</v>
      </c>
      <c r="B506" s="75" t="s">
        <v>597</v>
      </c>
      <c r="C506" s="21" t="s">
        <v>31</v>
      </c>
      <c r="D506" s="134">
        <v>10.8</v>
      </c>
      <c r="E506" s="176"/>
      <c r="F506" s="176"/>
      <c r="G506" s="235"/>
    </row>
    <row r="507" spans="1:7" ht="26.4" x14ac:dyDescent="0.3">
      <c r="A507" s="72" t="s">
        <v>376</v>
      </c>
      <c r="B507" s="75" t="s">
        <v>598</v>
      </c>
      <c r="C507" s="21" t="s">
        <v>7</v>
      </c>
      <c r="D507" s="135">
        <v>681.7</v>
      </c>
      <c r="E507" s="176"/>
      <c r="F507" s="176"/>
      <c r="G507" s="235"/>
    </row>
    <row r="508" spans="1:7" x14ac:dyDescent="0.3">
      <c r="A508" s="277" t="s">
        <v>720</v>
      </c>
      <c r="B508" s="278"/>
      <c r="C508" s="279"/>
      <c r="D508" s="280"/>
      <c r="E508" s="282"/>
      <c r="F508" s="273"/>
      <c r="G508" s="281">
        <f>+SUM(F498:F507)</f>
        <v>0</v>
      </c>
    </row>
    <row r="509" spans="1:7" x14ac:dyDescent="0.3">
      <c r="A509" s="72"/>
      <c r="B509" s="74"/>
      <c r="C509" s="66"/>
      <c r="D509" s="133"/>
      <c r="E509" s="104"/>
      <c r="F509" s="176"/>
      <c r="G509" s="234"/>
    </row>
    <row r="510" spans="1:7" x14ac:dyDescent="0.3">
      <c r="A510" s="70" t="s">
        <v>37</v>
      </c>
      <c r="B510" s="172" t="s">
        <v>382</v>
      </c>
      <c r="C510" s="29"/>
      <c r="D510" s="134"/>
      <c r="E510" s="104"/>
      <c r="F510" s="176"/>
      <c r="G510" s="235"/>
    </row>
    <row r="511" spans="1:7" ht="26.4" x14ac:dyDescent="0.3">
      <c r="A511" s="72" t="s">
        <v>383</v>
      </c>
      <c r="B511" s="75" t="s">
        <v>599</v>
      </c>
      <c r="C511" s="21" t="s">
        <v>23</v>
      </c>
      <c r="D511" s="134">
        <v>4.5</v>
      </c>
      <c r="E511" s="176"/>
      <c r="F511" s="176"/>
      <c r="G511" s="235"/>
    </row>
    <row r="512" spans="1:7" ht="26.4" x14ac:dyDescent="0.3">
      <c r="A512" s="72" t="s">
        <v>384</v>
      </c>
      <c r="B512" s="75" t="s">
        <v>600</v>
      </c>
      <c r="C512" s="29" t="s">
        <v>34</v>
      </c>
      <c r="D512" s="134">
        <v>13.1</v>
      </c>
      <c r="E512" s="176"/>
      <c r="F512" s="176"/>
      <c r="G512" s="235"/>
    </row>
    <row r="513" spans="1:7" ht="26.4" x14ac:dyDescent="0.3">
      <c r="A513" s="72" t="s">
        <v>385</v>
      </c>
      <c r="B513" s="75" t="s">
        <v>601</v>
      </c>
      <c r="C513" s="29" t="s">
        <v>7</v>
      </c>
      <c r="D513" s="134">
        <v>169.8</v>
      </c>
      <c r="E513" s="176"/>
      <c r="F513" s="176"/>
      <c r="G513" s="235"/>
    </row>
    <row r="514" spans="1:7" ht="39.6" x14ac:dyDescent="0.3">
      <c r="A514" s="72" t="s">
        <v>386</v>
      </c>
      <c r="B514" s="75" t="s">
        <v>602</v>
      </c>
      <c r="C514" s="29" t="s">
        <v>34</v>
      </c>
      <c r="D514" s="161">
        <v>39.200000000000003</v>
      </c>
      <c r="E514" s="176"/>
      <c r="F514" s="176"/>
      <c r="G514" s="235"/>
    </row>
    <row r="515" spans="1:7" ht="26.4" x14ac:dyDescent="0.3">
      <c r="A515" s="72" t="s">
        <v>387</v>
      </c>
      <c r="B515" s="75" t="s">
        <v>603</v>
      </c>
      <c r="C515" s="29" t="s">
        <v>7</v>
      </c>
      <c r="D515" s="134">
        <v>121.7</v>
      </c>
      <c r="E515" s="176"/>
      <c r="F515" s="176"/>
      <c r="G515" s="235"/>
    </row>
    <row r="516" spans="1:7" x14ac:dyDescent="0.3">
      <c r="A516" s="277" t="s">
        <v>721</v>
      </c>
      <c r="B516" s="278"/>
      <c r="C516" s="279"/>
      <c r="D516" s="280"/>
      <c r="E516" s="282"/>
      <c r="F516" s="273"/>
      <c r="G516" s="281">
        <f>+SUM(F511:F515)</f>
        <v>0</v>
      </c>
    </row>
    <row r="517" spans="1:7" x14ac:dyDescent="0.3">
      <c r="A517" s="72"/>
      <c r="B517" s="74"/>
      <c r="C517" s="66"/>
      <c r="D517" s="133"/>
      <c r="E517" s="104"/>
      <c r="F517" s="176"/>
      <c r="G517" s="234"/>
    </row>
    <row r="518" spans="1:7" ht="26.4" x14ac:dyDescent="0.3">
      <c r="A518" s="70" t="s">
        <v>50</v>
      </c>
      <c r="B518" s="172" t="s">
        <v>388</v>
      </c>
      <c r="C518" s="21"/>
      <c r="D518" s="135"/>
      <c r="E518" s="104"/>
      <c r="F518" s="176"/>
      <c r="G518" s="237"/>
    </row>
    <row r="519" spans="1:7" x14ac:dyDescent="0.3">
      <c r="A519" s="72" t="s">
        <v>389</v>
      </c>
      <c r="B519" s="75" t="s">
        <v>653</v>
      </c>
      <c r="C519" s="21" t="s">
        <v>7</v>
      </c>
      <c r="D519" s="135">
        <v>136.19999999999999</v>
      </c>
      <c r="E519" s="176"/>
      <c r="F519" s="176"/>
      <c r="G519" s="237"/>
    </row>
    <row r="520" spans="1:7" ht="26.4" x14ac:dyDescent="0.3">
      <c r="A520" s="72" t="s">
        <v>390</v>
      </c>
      <c r="B520" s="75" t="s">
        <v>654</v>
      </c>
      <c r="C520" s="21" t="s">
        <v>7</v>
      </c>
      <c r="D520" s="135">
        <v>10.5</v>
      </c>
      <c r="E520" s="176"/>
      <c r="F520" s="176"/>
      <c r="G520" s="237"/>
    </row>
    <row r="521" spans="1:7" x14ac:dyDescent="0.3">
      <c r="A521" s="72" t="s">
        <v>391</v>
      </c>
      <c r="B521" s="75" t="s">
        <v>655</v>
      </c>
      <c r="C521" s="21" t="s">
        <v>34</v>
      </c>
      <c r="D521" s="135">
        <f>101.1</f>
        <v>101.1</v>
      </c>
      <c r="E521" s="176"/>
      <c r="F521" s="176"/>
      <c r="G521" s="237"/>
    </row>
    <row r="522" spans="1:7" ht="26.4" x14ac:dyDescent="0.3">
      <c r="A522" s="72" t="s">
        <v>392</v>
      </c>
      <c r="B522" s="75" t="s">
        <v>604</v>
      </c>
      <c r="C522" s="21" t="s">
        <v>7</v>
      </c>
      <c r="D522" s="134">
        <f>(6.35+6.35+9.15)*2.2*1.1</f>
        <v>52.87700000000001</v>
      </c>
      <c r="E522" s="176"/>
      <c r="F522" s="176"/>
      <c r="G522" s="237"/>
    </row>
    <row r="523" spans="1:7" x14ac:dyDescent="0.3">
      <c r="A523" s="277" t="s">
        <v>722</v>
      </c>
      <c r="B523" s="278"/>
      <c r="C523" s="279"/>
      <c r="D523" s="280"/>
      <c r="E523" s="282"/>
      <c r="F523" s="273"/>
      <c r="G523" s="281">
        <f>+ SUM(F519:F522)</f>
        <v>0</v>
      </c>
    </row>
    <row r="524" spans="1:7" x14ac:dyDescent="0.3">
      <c r="A524" s="72"/>
      <c r="B524" s="74"/>
      <c r="C524" s="66"/>
      <c r="D524" s="133"/>
      <c r="E524" s="104"/>
      <c r="F524" s="176"/>
      <c r="G524" s="234"/>
    </row>
    <row r="525" spans="1:7" ht="26.4" x14ac:dyDescent="0.3">
      <c r="A525" s="70" t="s">
        <v>56</v>
      </c>
      <c r="B525" s="172" t="s">
        <v>395</v>
      </c>
      <c r="C525" s="21"/>
      <c r="D525" s="135"/>
      <c r="E525" s="104"/>
      <c r="F525" s="176"/>
      <c r="G525" s="237"/>
    </row>
    <row r="526" spans="1:7" x14ac:dyDescent="0.3">
      <c r="A526" s="72"/>
      <c r="B526" s="20"/>
      <c r="C526" s="29"/>
      <c r="D526" s="135"/>
      <c r="E526" s="104"/>
      <c r="F526" s="176"/>
      <c r="G526" s="237"/>
    </row>
    <row r="527" spans="1:7" ht="52.8" x14ac:dyDescent="0.3">
      <c r="A527" s="72">
        <v>601</v>
      </c>
      <c r="B527" s="77" t="s">
        <v>399</v>
      </c>
      <c r="C527" s="172"/>
      <c r="D527" s="135"/>
      <c r="E527" s="105"/>
      <c r="F527" s="176"/>
      <c r="G527" s="237"/>
    </row>
    <row r="528" spans="1:7" x14ac:dyDescent="0.3">
      <c r="A528" s="72" t="s">
        <v>685</v>
      </c>
      <c r="B528" s="75" t="s">
        <v>605</v>
      </c>
      <c r="C528" s="29" t="s">
        <v>99</v>
      </c>
      <c r="D528" s="135">
        <v>2</v>
      </c>
      <c r="E528" s="176"/>
      <c r="F528" s="176"/>
      <c r="G528" s="237"/>
    </row>
    <row r="529" spans="1:7" x14ac:dyDescent="0.3">
      <c r="A529" s="72" t="s">
        <v>686</v>
      </c>
      <c r="B529" s="75" t="s">
        <v>401</v>
      </c>
      <c r="C529" s="29" t="s">
        <v>99</v>
      </c>
      <c r="D529" s="135">
        <v>2</v>
      </c>
      <c r="E529" s="176"/>
      <c r="F529" s="176"/>
      <c r="G529" s="237"/>
    </row>
    <row r="530" spans="1:7" x14ac:dyDescent="0.3">
      <c r="A530" s="72" t="s">
        <v>687</v>
      </c>
      <c r="B530" s="75" t="s">
        <v>606</v>
      </c>
      <c r="C530" s="29" t="s">
        <v>99</v>
      </c>
      <c r="D530" s="135">
        <v>5</v>
      </c>
      <c r="E530" s="176"/>
      <c r="F530" s="176"/>
      <c r="G530" s="237"/>
    </row>
    <row r="531" spans="1:7" x14ac:dyDescent="0.3">
      <c r="A531" s="72" t="s">
        <v>688</v>
      </c>
      <c r="B531" s="75" t="s">
        <v>607</v>
      </c>
      <c r="C531" s="29" t="s">
        <v>99</v>
      </c>
      <c r="D531" s="135">
        <v>3</v>
      </c>
      <c r="E531" s="176"/>
      <c r="F531" s="176"/>
      <c r="G531" s="237"/>
    </row>
    <row r="532" spans="1:7" x14ac:dyDescent="0.3">
      <c r="A532" s="72" t="s">
        <v>689</v>
      </c>
      <c r="B532" s="75" t="s">
        <v>608</v>
      </c>
      <c r="C532" s="29" t="s">
        <v>99</v>
      </c>
      <c r="D532" s="135">
        <v>2</v>
      </c>
      <c r="E532" s="176"/>
      <c r="F532" s="176"/>
      <c r="G532" s="237"/>
    </row>
    <row r="533" spans="1:7" ht="52.8" x14ac:dyDescent="0.3">
      <c r="A533" s="72">
        <v>602</v>
      </c>
      <c r="B533" s="77" t="s">
        <v>403</v>
      </c>
      <c r="C533" s="172"/>
      <c r="D533" s="135"/>
      <c r="E533" s="104"/>
      <c r="F533" s="176"/>
      <c r="G533" s="237"/>
    </row>
    <row r="534" spans="1:7" x14ac:dyDescent="0.3">
      <c r="A534" s="72" t="s">
        <v>665</v>
      </c>
      <c r="B534" s="75" t="s">
        <v>404</v>
      </c>
      <c r="C534" s="29" t="s">
        <v>99</v>
      </c>
      <c r="D534" s="135">
        <v>3</v>
      </c>
      <c r="E534" s="176"/>
      <c r="F534" s="176"/>
      <c r="G534" s="237"/>
    </row>
    <row r="535" spans="1:7" x14ac:dyDescent="0.3">
      <c r="A535" s="72" t="s">
        <v>666</v>
      </c>
      <c r="B535" s="75" t="s">
        <v>405</v>
      </c>
      <c r="C535" s="29" t="s">
        <v>99</v>
      </c>
      <c r="D535" s="135">
        <v>5</v>
      </c>
      <c r="E535" s="176"/>
      <c r="F535" s="176"/>
      <c r="G535" s="237"/>
    </row>
    <row r="536" spans="1:7" x14ac:dyDescent="0.3">
      <c r="A536" s="72" t="s">
        <v>667</v>
      </c>
      <c r="B536" s="75" t="s">
        <v>609</v>
      </c>
      <c r="C536" s="29" t="s">
        <v>99</v>
      </c>
      <c r="D536" s="135">
        <v>1</v>
      </c>
      <c r="E536" s="176"/>
      <c r="F536" s="176"/>
      <c r="G536" s="237"/>
    </row>
    <row r="537" spans="1:7" x14ac:dyDescent="0.3">
      <c r="A537" s="72" t="s">
        <v>668</v>
      </c>
      <c r="B537" s="75" t="s">
        <v>406</v>
      </c>
      <c r="C537" s="29" t="s">
        <v>99</v>
      </c>
      <c r="D537" s="135">
        <v>2</v>
      </c>
      <c r="E537" s="176"/>
      <c r="F537" s="176"/>
      <c r="G537" s="237"/>
    </row>
    <row r="538" spans="1:7" x14ac:dyDescent="0.3">
      <c r="A538" s="277" t="s">
        <v>723</v>
      </c>
      <c r="B538" s="278"/>
      <c r="C538" s="279"/>
      <c r="D538" s="280"/>
      <c r="E538" s="282"/>
      <c r="F538" s="273"/>
      <c r="G538" s="281">
        <f>+SUM(F528:F537)</f>
        <v>0</v>
      </c>
    </row>
    <row r="539" spans="1:7" x14ac:dyDescent="0.3">
      <c r="A539" s="72"/>
      <c r="B539" s="74"/>
      <c r="C539" s="66"/>
      <c r="D539" s="133"/>
      <c r="E539" s="103"/>
      <c r="F539" s="176"/>
      <c r="G539" s="234"/>
    </row>
    <row r="540" spans="1:7" x14ac:dyDescent="0.3">
      <c r="A540" s="70" t="s">
        <v>407</v>
      </c>
      <c r="B540" s="74" t="s">
        <v>229</v>
      </c>
      <c r="C540" s="66"/>
      <c r="D540" s="133"/>
      <c r="E540" s="103"/>
      <c r="F540" s="176"/>
      <c r="G540" s="233"/>
    </row>
    <row r="541" spans="1:7" x14ac:dyDescent="0.3">
      <c r="A541" s="72"/>
      <c r="B541" s="74" t="s">
        <v>408</v>
      </c>
      <c r="C541" s="66"/>
      <c r="D541" s="133"/>
      <c r="E541" s="103"/>
      <c r="F541" s="176"/>
      <c r="G541" s="233"/>
    </row>
    <row r="542" spans="1:7" ht="39.6" x14ac:dyDescent="0.3">
      <c r="A542" s="72" t="s">
        <v>409</v>
      </c>
      <c r="B542" s="78" t="s">
        <v>410</v>
      </c>
      <c r="C542" s="79" t="s">
        <v>26</v>
      </c>
      <c r="D542" s="137">
        <v>1</v>
      </c>
      <c r="E542" s="176"/>
      <c r="F542" s="176"/>
      <c r="G542" s="233"/>
    </row>
    <row r="543" spans="1:7" x14ac:dyDescent="0.3">
      <c r="A543" s="72"/>
      <c r="B543" s="80" t="s">
        <v>412</v>
      </c>
      <c r="C543" s="66"/>
      <c r="D543" s="133"/>
      <c r="E543" s="176"/>
      <c r="F543" s="176"/>
      <c r="G543" s="233"/>
    </row>
    <row r="544" spans="1:7" ht="39.6" x14ac:dyDescent="0.3">
      <c r="A544" s="72" t="s">
        <v>690</v>
      </c>
      <c r="B544" s="78" t="s">
        <v>413</v>
      </c>
      <c r="C544" s="81" t="s">
        <v>26</v>
      </c>
      <c r="D544" s="133">
        <v>1</v>
      </c>
      <c r="E544" s="176"/>
      <c r="F544" s="176"/>
      <c r="G544" s="233"/>
    </row>
    <row r="545" spans="1:7" x14ac:dyDescent="0.3">
      <c r="A545" s="72" t="s">
        <v>411</v>
      </c>
      <c r="B545" s="78" t="s">
        <v>415</v>
      </c>
      <c r="C545" s="79" t="s">
        <v>4</v>
      </c>
      <c r="D545" s="133">
        <v>6</v>
      </c>
      <c r="E545" s="176"/>
      <c r="F545" s="176"/>
      <c r="G545" s="233"/>
    </row>
    <row r="546" spans="1:7" x14ac:dyDescent="0.3">
      <c r="A546" s="72" t="s">
        <v>691</v>
      </c>
      <c r="B546" s="78" t="s">
        <v>416</v>
      </c>
      <c r="C546" s="79" t="s">
        <v>4</v>
      </c>
      <c r="D546" s="133">
        <v>1</v>
      </c>
      <c r="E546" s="176"/>
      <c r="F546" s="176"/>
      <c r="G546" s="233"/>
    </row>
    <row r="547" spans="1:7" x14ac:dyDescent="0.3">
      <c r="A547" s="72" t="s">
        <v>692</v>
      </c>
      <c r="B547" s="78" t="s">
        <v>418</v>
      </c>
      <c r="C547" s="79" t="s">
        <v>4</v>
      </c>
      <c r="D547" s="133">
        <v>3</v>
      </c>
      <c r="E547" s="176"/>
      <c r="F547" s="176"/>
      <c r="G547" s="233"/>
    </row>
    <row r="548" spans="1:7" x14ac:dyDescent="0.3">
      <c r="A548" s="72" t="s">
        <v>693</v>
      </c>
      <c r="B548" s="78" t="s">
        <v>656</v>
      </c>
      <c r="C548" s="79" t="s">
        <v>4</v>
      </c>
      <c r="D548" s="133">
        <v>6</v>
      </c>
      <c r="E548" s="176"/>
      <c r="F548" s="176"/>
      <c r="G548" s="233"/>
    </row>
    <row r="549" spans="1:7" x14ac:dyDescent="0.3">
      <c r="A549" s="72"/>
      <c r="B549" s="80" t="s">
        <v>422</v>
      </c>
      <c r="C549" s="66"/>
      <c r="D549" s="133"/>
      <c r="E549" s="176"/>
      <c r="F549" s="176"/>
      <c r="G549" s="233"/>
    </row>
    <row r="550" spans="1:7" x14ac:dyDescent="0.3">
      <c r="A550" s="72" t="s">
        <v>694</v>
      </c>
      <c r="B550" s="78" t="s">
        <v>423</v>
      </c>
      <c r="C550" s="79" t="s">
        <v>4</v>
      </c>
      <c r="D550" s="133">
        <v>2</v>
      </c>
      <c r="E550" s="176"/>
      <c r="F550" s="176"/>
      <c r="G550" s="233"/>
    </row>
    <row r="551" spans="1:7" x14ac:dyDescent="0.3">
      <c r="A551" s="72" t="s">
        <v>414</v>
      </c>
      <c r="B551" s="82" t="s">
        <v>425</v>
      </c>
      <c r="C551" s="81" t="s">
        <v>4</v>
      </c>
      <c r="D551" s="133">
        <v>3</v>
      </c>
      <c r="E551" s="176"/>
      <c r="F551" s="176"/>
      <c r="G551" s="233"/>
    </row>
    <row r="552" spans="1:7" x14ac:dyDescent="0.3">
      <c r="A552" s="72" t="s">
        <v>695</v>
      </c>
      <c r="B552" s="82" t="s">
        <v>427</v>
      </c>
      <c r="C552" s="79" t="s">
        <v>4</v>
      </c>
      <c r="D552" s="133">
        <v>3</v>
      </c>
      <c r="E552" s="176"/>
      <c r="F552" s="176"/>
      <c r="G552" s="233"/>
    </row>
    <row r="553" spans="1:7" x14ac:dyDescent="0.3">
      <c r="A553" s="72" t="s">
        <v>417</v>
      </c>
      <c r="B553" s="82" t="s">
        <v>429</v>
      </c>
      <c r="C553" s="79" t="s">
        <v>4</v>
      </c>
      <c r="D553" s="133">
        <v>2</v>
      </c>
      <c r="E553" s="176"/>
      <c r="F553" s="176"/>
      <c r="G553" s="233"/>
    </row>
    <row r="554" spans="1:7" x14ac:dyDescent="0.3">
      <c r="A554" s="72" t="s">
        <v>419</v>
      </c>
      <c r="B554" s="82" t="s">
        <v>431</v>
      </c>
      <c r="C554" s="79" t="s">
        <v>4</v>
      </c>
      <c r="D554" s="133">
        <v>1</v>
      </c>
      <c r="E554" s="176"/>
      <c r="F554" s="176"/>
      <c r="G554" s="233"/>
    </row>
    <row r="555" spans="1:7" x14ac:dyDescent="0.3">
      <c r="A555" s="72"/>
      <c r="B555" s="80" t="s">
        <v>432</v>
      </c>
      <c r="C555" s="66"/>
      <c r="D555" s="133"/>
      <c r="E555" s="176"/>
      <c r="F555" s="176"/>
      <c r="G555" s="233"/>
    </row>
    <row r="556" spans="1:7" x14ac:dyDescent="0.3">
      <c r="A556" s="72" t="s">
        <v>421</v>
      </c>
      <c r="B556" s="82" t="s">
        <v>433</v>
      </c>
      <c r="C556" s="79" t="s">
        <v>4</v>
      </c>
      <c r="D556" s="133">
        <v>2</v>
      </c>
      <c r="E556" s="176"/>
      <c r="F556" s="176"/>
      <c r="G556" s="233"/>
    </row>
    <row r="557" spans="1:7" x14ac:dyDescent="0.3">
      <c r="A557" s="72" t="s">
        <v>424</v>
      </c>
      <c r="B557" s="82" t="s">
        <v>241</v>
      </c>
      <c r="C557" s="79" t="s">
        <v>4</v>
      </c>
      <c r="D557" s="133">
        <v>3</v>
      </c>
      <c r="E557" s="176"/>
      <c r="F557" s="176"/>
      <c r="G557" s="233"/>
    </row>
    <row r="558" spans="1:7" x14ac:dyDescent="0.3">
      <c r="A558" s="72" t="s">
        <v>426</v>
      </c>
      <c r="B558" s="78" t="s">
        <v>434</v>
      </c>
      <c r="C558" s="79" t="s">
        <v>4</v>
      </c>
      <c r="D558" s="133">
        <v>3</v>
      </c>
      <c r="E558" s="176"/>
      <c r="F558" s="176"/>
      <c r="G558" s="233"/>
    </row>
    <row r="559" spans="1:7" x14ac:dyDescent="0.3">
      <c r="A559" s="72"/>
      <c r="B559" s="80" t="s">
        <v>435</v>
      </c>
      <c r="C559" s="66"/>
      <c r="D559" s="133"/>
      <c r="E559" s="176"/>
      <c r="F559" s="176"/>
      <c r="G559" s="233"/>
    </row>
    <row r="560" spans="1:7" x14ac:dyDescent="0.3">
      <c r="A560" s="72" t="s">
        <v>428</v>
      </c>
      <c r="B560" s="82" t="s">
        <v>436</v>
      </c>
      <c r="C560" s="81" t="s">
        <v>4</v>
      </c>
      <c r="D560" s="133">
        <v>2</v>
      </c>
      <c r="E560" s="176"/>
      <c r="F560" s="176"/>
      <c r="G560" s="233"/>
    </row>
    <row r="561" spans="1:7" x14ac:dyDescent="0.3">
      <c r="A561" s="72" t="s">
        <v>430</v>
      </c>
      <c r="B561" s="82" t="s">
        <v>437</v>
      </c>
      <c r="C561" s="81" t="s">
        <v>4</v>
      </c>
      <c r="D561" s="133">
        <v>8</v>
      </c>
      <c r="E561" s="176"/>
      <c r="F561" s="176"/>
      <c r="G561" s="233"/>
    </row>
    <row r="562" spans="1:7" x14ac:dyDescent="0.3">
      <c r="A562" s="277" t="s">
        <v>726</v>
      </c>
      <c r="B562" s="278"/>
      <c r="C562" s="279"/>
      <c r="D562" s="280"/>
      <c r="E562" s="283"/>
      <c r="F562" s="273"/>
      <c r="G562" s="281">
        <f>+SUM(F542:F561)</f>
        <v>0</v>
      </c>
    </row>
    <row r="563" spans="1:7" x14ac:dyDescent="0.3">
      <c r="A563" s="72"/>
      <c r="B563" s="74"/>
      <c r="C563" s="66"/>
      <c r="D563" s="133"/>
      <c r="E563" s="105"/>
      <c r="F563" s="176"/>
      <c r="G563" s="234"/>
    </row>
    <row r="564" spans="1:7" x14ac:dyDescent="0.3">
      <c r="A564" s="70" t="s">
        <v>75</v>
      </c>
      <c r="B564" s="71" t="s">
        <v>220</v>
      </c>
      <c r="C564" s="66"/>
      <c r="D564" s="133"/>
      <c r="E564" s="105"/>
      <c r="F564" s="176"/>
      <c r="G564" s="233"/>
    </row>
    <row r="565" spans="1:7" x14ac:dyDescent="0.3">
      <c r="A565" s="70"/>
      <c r="B565" s="172" t="s">
        <v>438</v>
      </c>
      <c r="C565" s="20"/>
      <c r="D565" s="134"/>
      <c r="E565" s="105"/>
      <c r="F565" s="176"/>
      <c r="G565" s="235"/>
    </row>
    <row r="566" spans="1:7" ht="52.8" x14ac:dyDescent="0.3">
      <c r="A566" s="72" t="s">
        <v>439</v>
      </c>
      <c r="B566" s="75" t="s">
        <v>440</v>
      </c>
      <c r="C566" s="20" t="s">
        <v>308</v>
      </c>
      <c r="D566" s="134">
        <v>1</v>
      </c>
      <c r="E566" s="176"/>
      <c r="F566" s="176"/>
      <c r="G566" s="235"/>
    </row>
    <row r="567" spans="1:7" x14ac:dyDescent="0.3">
      <c r="A567" s="72"/>
      <c r="B567" s="77" t="s">
        <v>441</v>
      </c>
      <c r="C567" s="20"/>
      <c r="D567" s="134"/>
      <c r="E567" s="176"/>
      <c r="F567" s="176"/>
      <c r="G567" s="235"/>
    </row>
    <row r="568" spans="1:7" ht="92.4" x14ac:dyDescent="0.3">
      <c r="A568" s="72" t="s">
        <v>442</v>
      </c>
      <c r="B568" s="75" t="s">
        <v>443</v>
      </c>
      <c r="C568" s="20" t="s">
        <v>308</v>
      </c>
      <c r="D568" s="134">
        <v>1</v>
      </c>
      <c r="E568" s="176"/>
      <c r="F568" s="176"/>
      <c r="G568" s="235"/>
    </row>
    <row r="569" spans="1:7" ht="26.4" x14ac:dyDescent="0.3">
      <c r="A569" s="72"/>
      <c r="B569" s="77" t="s">
        <v>445</v>
      </c>
      <c r="C569" s="20"/>
      <c r="D569" s="134"/>
      <c r="E569" s="176"/>
      <c r="F569" s="176"/>
      <c r="G569" s="235"/>
    </row>
    <row r="570" spans="1:7" ht="39.6" x14ac:dyDescent="0.3">
      <c r="A570" s="72" t="s">
        <v>444</v>
      </c>
      <c r="B570" s="75" t="s">
        <v>447</v>
      </c>
      <c r="C570" s="20" t="s">
        <v>308</v>
      </c>
      <c r="D570" s="134">
        <v>1</v>
      </c>
      <c r="E570" s="176"/>
      <c r="F570" s="176"/>
      <c r="G570" s="235"/>
    </row>
    <row r="571" spans="1:7" x14ac:dyDescent="0.3">
      <c r="A571" s="72"/>
      <c r="B571" s="77" t="s">
        <v>448</v>
      </c>
      <c r="C571" s="20"/>
      <c r="D571" s="134"/>
      <c r="E571" s="176"/>
      <c r="F571" s="176"/>
      <c r="G571" s="235"/>
    </row>
    <row r="572" spans="1:7" x14ac:dyDescent="0.3">
      <c r="A572" s="72" t="s">
        <v>446</v>
      </c>
      <c r="B572" s="75" t="s">
        <v>450</v>
      </c>
      <c r="C572" s="20" t="s">
        <v>99</v>
      </c>
      <c r="D572" s="134">
        <v>3</v>
      </c>
      <c r="E572" s="176"/>
      <c r="F572" s="176"/>
      <c r="G572" s="235"/>
    </row>
    <row r="573" spans="1:7" x14ac:dyDescent="0.3">
      <c r="A573" s="72" t="s">
        <v>577</v>
      </c>
      <c r="B573" s="75" t="s">
        <v>451</v>
      </c>
      <c r="C573" s="20" t="s">
        <v>99</v>
      </c>
      <c r="D573" s="134">
        <v>3</v>
      </c>
      <c r="E573" s="176"/>
      <c r="F573" s="176"/>
      <c r="G573" s="235"/>
    </row>
    <row r="574" spans="1:7" x14ac:dyDescent="0.3">
      <c r="A574" s="72" t="s">
        <v>578</v>
      </c>
      <c r="B574" s="75" t="s">
        <v>453</v>
      </c>
      <c r="C574" s="20" t="s">
        <v>99</v>
      </c>
      <c r="D574" s="134">
        <v>6</v>
      </c>
      <c r="E574" s="176"/>
      <c r="F574" s="176"/>
      <c r="G574" s="235"/>
    </row>
    <row r="575" spans="1:7" x14ac:dyDescent="0.3">
      <c r="A575" s="72" t="s">
        <v>696</v>
      </c>
      <c r="B575" s="75" t="s">
        <v>455</v>
      </c>
      <c r="C575" s="20" t="s">
        <v>99</v>
      </c>
      <c r="D575" s="134">
        <v>6</v>
      </c>
      <c r="E575" s="176"/>
      <c r="F575" s="176"/>
      <c r="G575" s="235"/>
    </row>
    <row r="576" spans="1:7" x14ac:dyDescent="0.3">
      <c r="A576" s="72" t="s">
        <v>697</v>
      </c>
      <c r="B576" s="75" t="s">
        <v>610</v>
      </c>
      <c r="C576" s="20" t="s">
        <v>99</v>
      </c>
      <c r="D576" s="134">
        <v>14</v>
      </c>
      <c r="E576" s="176"/>
      <c r="F576" s="176"/>
      <c r="G576" s="235"/>
    </row>
    <row r="577" spans="1:7" x14ac:dyDescent="0.3">
      <c r="A577" s="72" t="s">
        <v>698</v>
      </c>
      <c r="B577" s="75" t="s">
        <v>657</v>
      </c>
      <c r="C577" s="20" t="s">
        <v>99</v>
      </c>
      <c r="D577" s="134">
        <v>8</v>
      </c>
      <c r="E577" s="176"/>
      <c r="F577" s="176"/>
      <c r="G577" s="235"/>
    </row>
    <row r="578" spans="1:7" x14ac:dyDescent="0.3">
      <c r="A578" s="72" t="s">
        <v>699</v>
      </c>
      <c r="B578" s="75" t="s">
        <v>611</v>
      </c>
      <c r="C578" s="20" t="s">
        <v>99</v>
      </c>
      <c r="D578" s="134">
        <v>3</v>
      </c>
      <c r="E578" s="176"/>
      <c r="F578" s="176"/>
      <c r="G578" s="235"/>
    </row>
    <row r="579" spans="1:7" x14ac:dyDescent="0.3">
      <c r="A579" s="72" t="s">
        <v>700</v>
      </c>
      <c r="B579" s="75" t="s">
        <v>456</v>
      </c>
      <c r="C579" s="20" t="s">
        <v>99</v>
      </c>
      <c r="D579" s="134">
        <v>4</v>
      </c>
      <c r="E579" s="176"/>
      <c r="F579" s="176"/>
      <c r="G579" s="235"/>
    </row>
    <row r="580" spans="1:7" x14ac:dyDescent="0.3">
      <c r="A580" s="72" t="s">
        <v>449</v>
      </c>
      <c r="B580" s="75" t="s">
        <v>457</v>
      </c>
      <c r="C580" s="20" t="s">
        <v>99</v>
      </c>
      <c r="D580" s="134">
        <v>2</v>
      </c>
      <c r="E580" s="176"/>
      <c r="F580" s="176"/>
      <c r="G580" s="235"/>
    </row>
    <row r="581" spans="1:7" x14ac:dyDescent="0.3">
      <c r="A581" s="72" t="s">
        <v>701</v>
      </c>
      <c r="B581" s="75" t="s">
        <v>612</v>
      </c>
      <c r="C581" s="20" t="s">
        <v>99</v>
      </c>
      <c r="D581" s="134">
        <v>15</v>
      </c>
      <c r="E581" s="176"/>
      <c r="F581" s="176"/>
      <c r="G581" s="235"/>
    </row>
    <row r="582" spans="1:7" x14ac:dyDescent="0.3">
      <c r="A582" s="72" t="s">
        <v>452</v>
      </c>
      <c r="B582" s="75" t="s">
        <v>613</v>
      </c>
      <c r="C582" s="20" t="s">
        <v>99</v>
      </c>
      <c r="D582" s="134">
        <v>2</v>
      </c>
      <c r="E582" s="176"/>
      <c r="F582" s="176"/>
      <c r="G582" s="235"/>
    </row>
    <row r="583" spans="1:7" x14ac:dyDescent="0.3">
      <c r="A583" s="72" t="s">
        <v>454</v>
      </c>
      <c r="B583" s="83" t="s">
        <v>291</v>
      </c>
      <c r="C583" s="20" t="s">
        <v>99</v>
      </c>
      <c r="D583" s="134">
        <v>1</v>
      </c>
      <c r="E583" s="176"/>
      <c r="F583" s="176"/>
      <c r="G583" s="235"/>
    </row>
    <row r="584" spans="1:7" ht="26.4" x14ac:dyDescent="0.3">
      <c r="A584" s="72" t="s">
        <v>702</v>
      </c>
      <c r="B584" s="75" t="s">
        <v>458</v>
      </c>
      <c r="C584" s="20" t="s">
        <v>99</v>
      </c>
      <c r="D584" s="134">
        <v>4</v>
      </c>
      <c r="E584" s="176"/>
      <c r="F584" s="176"/>
      <c r="G584" s="235"/>
    </row>
    <row r="585" spans="1:7" x14ac:dyDescent="0.3">
      <c r="A585" s="277" t="s">
        <v>725</v>
      </c>
      <c r="B585" s="278"/>
      <c r="C585" s="279"/>
      <c r="D585" s="280"/>
      <c r="E585" s="273"/>
      <c r="F585" s="273"/>
      <c r="G585" s="281">
        <f>+SUM(F566:F584)</f>
        <v>0</v>
      </c>
    </row>
    <row r="586" spans="1:7" x14ac:dyDescent="0.3">
      <c r="A586" s="72"/>
      <c r="B586" s="74"/>
      <c r="C586" s="66"/>
      <c r="D586" s="133"/>
      <c r="E586" s="176"/>
      <c r="F586" s="176"/>
      <c r="G586" s="234"/>
    </row>
    <row r="587" spans="1:7" ht="26.4" x14ac:dyDescent="0.3">
      <c r="A587" s="70" t="s">
        <v>87</v>
      </c>
      <c r="B587" s="84" t="s">
        <v>459</v>
      </c>
      <c r="C587" s="66"/>
      <c r="D587" s="133"/>
      <c r="E587" s="176"/>
      <c r="F587" s="176"/>
      <c r="G587" s="233"/>
    </row>
    <row r="588" spans="1:7" ht="39.6" x14ac:dyDescent="0.3">
      <c r="A588" s="85" t="s">
        <v>460</v>
      </c>
      <c r="B588" s="86" t="s">
        <v>461</v>
      </c>
      <c r="C588" s="66" t="s">
        <v>34</v>
      </c>
      <c r="D588" s="138">
        <f>47.4*1.1</f>
        <v>52.14</v>
      </c>
      <c r="E588" s="176"/>
      <c r="F588" s="176"/>
      <c r="G588" s="233"/>
    </row>
    <row r="589" spans="1:7" ht="26.4" x14ac:dyDescent="0.3">
      <c r="A589" s="85" t="s">
        <v>462</v>
      </c>
      <c r="B589" s="75" t="s">
        <v>463</v>
      </c>
      <c r="C589" s="21" t="s">
        <v>23</v>
      </c>
      <c r="D589" s="90">
        <f>D588*1*0.5</f>
        <v>26.07</v>
      </c>
      <c r="E589" s="176"/>
      <c r="F589" s="176"/>
      <c r="G589" s="233"/>
    </row>
    <row r="590" spans="1:7" x14ac:dyDescent="0.3">
      <c r="A590" s="85" t="s">
        <v>464</v>
      </c>
      <c r="B590" s="75" t="s">
        <v>465</v>
      </c>
      <c r="C590" s="21" t="s">
        <v>99</v>
      </c>
      <c r="D590" s="90">
        <v>10</v>
      </c>
      <c r="E590" s="176"/>
      <c r="F590" s="176"/>
      <c r="G590" s="233"/>
    </row>
    <row r="591" spans="1:7" ht="52.8" x14ac:dyDescent="0.3">
      <c r="A591" s="85" t="s">
        <v>466</v>
      </c>
      <c r="B591" s="75" t="s">
        <v>292</v>
      </c>
      <c r="C591" s="21" t="s">
        <v>34</v>
      </c>
      <c r="D591" s="90">
        <v>54</v>
      </c>
      <c r="E591" s="176"/>
      <c r="F591" s="176"/>
      <c r="G591" s="233"/>
    </row>
    <row r="592" spans="1:7" x14ac:dyDescent="0.3">
      <c r="A592" s="85" t="s">
        <v>710</v>
      </c>
      <c r="B592" s="75" t="s">
        <v>614</v>
      </c>
      <c r="C592" s="21" t="s">
        <v>99</v>
      </c>
      <c r="D592" s="90">
        <v>5</v>
      </c>
      <c r="E592" s="176"/>
      <c r="F592" s="176"/>
      <c r="G592" s="233"/>
    </row>
    <row r="593" spans="1:82" x14ac:dyDescent="0.3">
      <c r="A593" s="277" t="s">
        <v>727</v>
      </c>
      <c r="B593" s="278"/>
      <c r="C593" s="284"/>
      <c r="D593" s="285"/>
      <c r="E593" s="273"/>
      <c r="F593" s="273"/>
      <c r="G593" s="281">
        <f>+SUM(F588:F592)</f>
        <v>0</v>
      </c>
    </row>
    <row r="594" spans="1:82" x14ac:dyDescent="0.3">
      <c r="A594" s="70" t="s">
        <v>142</v>
      </c>
      <c r="B594" s="71" t="s">
        <v>467</v>
      </c>
      <c r="C594" s="66"/>
      <c r="D594" s="133"/>
      <c r="E594" s="176"/>
      <c r="F594" s="176"/>
      <c r="G594" s="233"/>
    </row>
    <row r="595" spans="1:82" x14ac:dyDescent="0.3">
      <c r="A595" s="72" t="s">
        <v>468</v>
      </c>
      <c r="B595" s="75" t="s">
        <v>301</v>
      </c>
      <c r="C595" s="29" t="s">
        <v>7</v>
      </c>
      <c r="D595" s="90">
        <f>D596+D598</f>
        <v>681.8</v>
      </c>
      <c r="E595" s="176"/>
      <c r="F595" s="176"/>
      <c r="G595" s="237"/>
    </row>
    <row r="596" spans="1:82" x14ac:dyDescent="0.3">
      <c r="A596" s="72" t="s">
        <v>469</v>
      </c>
      <c r="B596" s="75" t="s">
        <v>470</v>
      </c>
      <c r="C596" s="29" t="s">
        <v>7</v>
      </c>
      <c r="D596" s="90">
        <v>498.6</v>
      </c>
      <c r="E596" s="176"/>
      <c r="F596" s="176"/>
      <c r="G596" s="237"/>
    </row>
    <row r="597" spans="1:82" ht="26.4" x14ac:dyDescent="0.3">
      <c r="A597" s="72" t="s">
        <v>471</v>
      </c>
      <c r="B597" s="75" t="s">
        <v>615</v>
      </c>
      <c r="C597" s="29" t="s">
        <v>7</v>
      </c>
      <c r="D597" s="127">
        <v>73.5</v>
      </c>
      <c r="E597" s="176"/>
      <c r="F597" s="176"/>
      <c r="G597" s="233"/>
    </row>
    <row r="598" spans="1:82" ht="39.6" x14ac:dyDescent="0.3">
      <c r="A598" s="72" t="s">
        <v>473</v>
      </c>
      <c r="B598" s="75" t="s">
        <v>616</v>
      </c>
      <c r="C598" s="21" t="s">
        <v>7</v>
      </c>
      <c r="D598" s="90">
        <v>183.2</v>
      </c>
      <c r="E598" s="176"/>
      <c r="F598" s="176"/>
      <c r="G598" s="237"/>
    </row>
    <row r="599" spans="1:82" x14ac:dyDescent="0.3">
      <c r="A599" s="277" t="s">
        <v>272</v>
      </c>
      <c r="B599" s="278"/>
      <c r="C599" s="279"/>
      <c r="D599" s="280"/>
      <c r="E599" s="282"/>
      <c r="F599" s="273"/>
      <c r="G599" s="281">
        <f>+SUM(F595:F598)</f>
        <v>0</v>
      </c>
    </row>
    <row r="600" spans="1:82" x14ac:dyDescent="0.3">
      <c r="A600" s="72"/>
      <c r="B600" s="74"/>
      <c r="C600" s="66"/>
      <c r="D600" s="133"/>
      <c r="E600" s="104"/>
      <c r="F600" s="176"/>
      <c r="G600" s="234"/>
    </row>
    <row r="601" spans="1:82" ht="21" customHeight="1" thickBot="1" x14ac:dyDescent="0.35">
      <c r="A601" s="340" t="s">
        <v>475</v>
      </c>
      <c r="B601" s="341"/>
      <c r="C601" s="341"/>
      <c r="D601" s="341"/>
      <c r="E601" s="286"/>
      <c r="F601" s="286"/>
      <c r="G601" s="287">
        <f>+G599+G593+G585+G562+G538+G523+G516+G508+G495+G488</f>
        <v>0</v>
      </c>
    </row>
    <row r="602" spans="1:82" x14ac:dyDescent="0.3">
      <c r="A602" s="1"/>
      <c r="B602" s="1"/>
      <c r="C602" s="1"/>
      <c r="D602" s="114"/>
      <c r="E602" s="91"/>
      <c r="F602" s="91"/>
      <c r="G602" s="214"/>
    </row>
    <row r="603" spans="1:82" x14ac:dyDescent="0.3">
      <c r="A603" s="1"/>
      <c r="B603" s="1"/>
      <c r="C603" s="1"/>
      <c r="D603" s="114"/>
      <c r="E603" s="91"/>
      <c r="F603" s="91"/>
      <c r="G603" s="214"/>
    </row>
    <row r="604" spans="1:82" ht="15" thickBot="1" x14ac:dyDescent="0.35">
      <c r="A604" s="1"/>
      <c r="B604" s="1"/>
      <c r="C604" s="1"/>
      <c r="D604" s="114"/>
      <c r="E604" s="91"/>
      <c r="F604" s="91"/>
      <c r="G604" s="214"/>
    </row>
    <row r="605" spans="1:82" ht="15" customHeight="1" thickBot="1" x14ac:dyDescent="0.35">
      <c r="A605" s="342" t="s">
        <v>476</v>
      </c>
      <c r="B605" s="343"/>
      <c r="C605" s="343"/>
      <c r="D605" s="343"/>
      <c r="E605" s="343"/>
      <c r="F605" s="343"/>
      <c r="G605" s="344"/>
    </row>
    <row r="606" spans="1:82" s="36" customFormat="1" ht="33.6" customHeight="1" thickTop="1" x14ac:dyDescent="0.3">
      <c r="A606" s="191" t="s">
        <v>2</v>
      </c>
      <c r="B606" s="191" t="s">
        <v>3</v>
      </c>
      <c r="C606" s="190" t="s">
        <v>4</v>
      </c>
      <c r="D606" s="190" t="s">
        <v>331</v>
      </c>
      <c r="E606" s="191" t="s">
        <v>713</v>
      </c>
      <c r="F606" s="189" t="s">
        <v>711</v>
      </c>
      <c r="G606" s="215" t="s">
        <v>712</v>
      </c>
      <c r="H606"/>
      <c r="I606"/>
      <c r="J606"/>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row>
    <row r="607" spans="1:82" s="36" customFormat="1" ht="27" x14ac:dyDescent="0.3">
      <c r="A607" s="37" t="s">
        <v>477</v>
      </c>
      <c r="B607" s="38" t="s">
        <v>478</v>
      </c>
      <c r="C607" s="39"/>
      <c r="D607" s="139"/>
      <c r="E607" s="106"/>
      <c r="F607" s="106"/>
      <c r="G607" s="238"/>
      <c r="H607"/>
      <c r="I607"/>
      <c r="J607"/>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row>
    <row r="608" spans="1:82" s="36" customFormat="1" x14ac:dyDescent="0.3">
      <c r="B608" s="38" t="s">
        <v>658</v>
      </c>
      <c r="C608" s="39"/>
      <c r="D608" s="139"/>
      <c r="E608" s="106"/>
      <c r="F608" s="106"/>
      <c r="G608" s="238"/>
      <c r="H608"/>
      <c r="I608"/>
      <c r="J608"/>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row>
    <row r="609" spans="1:82" s="36" customFormat="1" x14ac:dyDescent="0.3">
      <c r="A609" s="40" t="s">
        <v>352</v>
      </c>
      <c r="B609" s="39" t="s">
        <v>479</v>
      </c>
      <c r="C609" s="39" t="s">
        <v>4</v>
      </c>
      <c r="D609" s="139">
        <v>2</v>
      </c>
      <c r="E609" s="176"/>
      <c r="F609" s="176"/>
      <c r="G609" s="239"/>
      <c r="H609"/>
      <c r="I609"/>
      <c r="J609"/>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row>
    <row r="610" spans="1:82" s="36" customFormat="1" x14ac:dyDescent="0.3">
      <c r="A610" s="40" t="s">
        <v>354</v>
      </c>
      <c r="B610" s="39" t="s">
        <v>480</v>
      </c>
      <c r="C610" s="39" t="s">
        <v>4</v>
      </c>
      <c r="D610" s="139">
        <v>3</v>
      </c>
      <c r="E610" s="176"/>
      <c r="F610" s="176"/>
      <c r="G610" s="238"/>
      <c r="H610"/>
      <c r="I610"/>
      <c r="J610"/>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row>
    <row r="611" spans="1:82" s="36" customFormat="1" x14ac:dyDescent="0.3">
      <c r="A611" s="40" t="s">
        <v>356</v>
      </c>
      <c r="B611" s="39" t="s">
        <v>482</v>
      </c>
      <c r="C611" s="39" t="s">
        <v>209</v>
      </c>
      <c r="D611" s="139">
        <f>10.35*6.35*1.2</f>
        <v>78.86699999999999</v>
      </c>
      <c r="E611" s="176"/>
      <c r="F611" s="176"/>
      <c r="G611" s="238"/>
      <c r="H611"/>
      <c r="I611"/>
      <c r="J611"/>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row>
    <row r="612" spans="1:82" s="36" customFormat="1" x14ac:dyDescent="0.3">
      <c r="A612" s="40" t="s">
        <v>481</v>
      </c>
      <c r="B612" s="39" t="s">
        <v>484</v>
      </c>
      <c r="C612" s="39" t="s">
        <v>209</v>
      </c>
      <c r="D612" s="139">
        <f>10.35*6.35*1.05</f>
        <v>69.008624999999995</v>
      </c>
      <c r="E612" s="176"/>
      <c r="F612" s="176"/>
      <c r="G612" s="240"/>
      <c r="H612"/>
      <c r="I612"/>
      <c r="J612"/>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row>
    <row r="613" spans="1:82" s="36" customFormat="1" x14ac:dyDescent="0.3">
      <c r="A613" s="288" t="s">
        <v>718</v>
      </c>
      <c r="B613" s="278"/>
      <c r="C613" s="288"/>
      <c r="D613" s="289"/>
      <c r="E613" s="273"/>
      <c r="F613" s="273"/>
      <c r="G613" s="290">
        <f>+SUM(F609:F612)</f>
        <v>0</v>
      </c>
      <c r="H613"/>
      <c r="I613"/>
      <c r="J613"/>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row>
    <row r="614" spans="1:82" s="36" customFormat="1" x14ac:dyDescent="0.3">
      <c r="A614" s="38"/>
      <c r="B614" s="38"/>
      <c r="C614" s="38"/>
      <c r="D614" s="140"/>
      <c r="E614" s="176"/>
      <c r="F614" s="176"/>
      <c r="G614" s="240"/>
      <c r="H614"/>
      <c r="I614"/>
      <c r="J614"/>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row>
    <row r="615" spans="1:82" s="36" customFormat="1" x14ac:dyDescent="0.3">
      <c r="A615" s="38" t="s">
        <v>520</v>
      </c>
      <c r="B615" s="38" t="s">
        <v>367</v>
      </c>
      <c r="C615" s="38"/>
      <c r="D615" s="141"/>
      <c r="E615" s="176"/>
      <c r="F615" s="176"/>
      <c r="G615" s="240"/>
      <c r="H615"/>
      <c r="I615"/>
      <c r="J615"/>
      <c r="K615"/>
      <c r="L615"/>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c r="BG615"/>
      <c r="BH615"/>
      <c r="BI615"/>
      <c r="BJ615"/>
      <c r="BK615"/>
      <c r="BL615"/>
      <c r="BM615"/>
      <c r="BN615"/>
      <c r="BO615"/>
      <c r="BP615"/>
      <c r="BQ615"/>
      <c r="BR615"/>
      <c r="BS615"/>
      <c r="BT615"/>
      <c r="BU615"/>
      <c r="BV615"/>
      <c r="BW615"/>
      <c r="BX615"/>
      <c r="BY615"/>
      <c r="BZ615"/>
      <c r="CA615"/>
      <c r="CB615"/>
      <c r="CC615"/>
      <c r="CD615"/>
    </row>
    <row r="616" spans="1:82" s="36" customFormat="1" ht="27" x14ac:dyDescent="0.3">
      <c r="A616" s="39" t="s">
        <v>359</v>
      </c>
      <c r="B616" s="39" t="s">
        <v>485</v>
      </c>
      <c r="C616" s="39" t="s">
        <v>12</v>
      </c>
      <c r="D616" s="139">
        <v>1</v>
      </c>
      <c r="E616" s="176"/>
      <c r="F616" s="176"/>
      <c r="G616" s="240"/>
      <c r="H616"/>
      <c r="I616"/>
      <c r="J616"/>
      <c r="K616"/>
      <c r="L616"/>
      <c r="M616"/>
      <c r="N616"/>
      <c r="O616"/>
      <c r="P616"/>
      <c r="Q616"/>
      <c r="R616"/>
      <c r="S616"/>
      <c r="T616"/>
      <c r="U616"/>
      <c r="V616"/>
      <c r="W616"/>
      <c r="X616"/>
      <c r="Y616"/>
      <c r="Z616"/>
      <c r="AA616"/>
      <c r="AB616"/>
      <c r="AC616"/>
      <c r="AD616"/>
      <c r="AE616"/>
      <c r="AF616"/>
      <c r="AG616"/>
      <c r="AH616"/>
      <c r="AI616"/>
      <c r="AJ616"/>
      <c r="AK616"/>
      <c r="AL616"/>
      <c r="AM616"/>
      <c r="AN616"/>
      <c r="AO616"/>
      <c r="AP616"/>
      <c r="AQ616"/>
      <c r="AR616"/>
      <c r="AS616"/>
      <c r="AT616"/>
      <c r="AU616"/>
      <c r="AV616"/>
      <c r="AW616"/>
      <c r="AX616"/>
      <c r="AY616"/>
      <c r="AZ616"/>
      <c r="BA616"/>
      <c r="BB616"/>
      <c r="BC616"/>
      <c r="BD616"/>
      <c r="BE616"/>
      <c r="BF616"/>
      <c r="BG616"/>
      <c r="BH616"/>
      <c r="BI616"/>
      <c r="BJ616"/>
      <c r="BK616"/>
      <c r="BL616"/>
      <c r="BM616"/>
      <c r="BN616"/>
      <c r="BO616"/>
      <c r="BP616"/>
      <c r="BQ616"/>
      <c r="BR616"/>
      <c r="BS616"/>
      <c r="BT616"/>
      <c r="BU616"/>
      <c r="BV616"/>
      <c r="BW616"/>
      <c r="BX616"/>
      <c r="BY616"/>
      <c r="BZ616"/>
      <c r="CA616"/>
      <c r="CB616"/>
      <c r="CC616"/>
      <c r="CD616"/>
    </row>
    <row r="617" spans="1:82" s="36" customFormat="1" ht="79.8" x14ac:dyDescent="0.3">
      <c r="A617" s="39" t="s">
        <v>361</v>
      </c>
      <c r="B617" s="39" t="s">
        <v>486</v>
      </c>
      <c r="C617" s="39" t="s">
        <v>12</v>
      </c>
      <c r="D617" s="142">
        <v>1</v>
      </c>
      <c r="E617" s="176"/>
      <c r="F617" s="176"/>
      <c r="G617" s="242"/>
      <c r="H617"/>
      <c r="I617"/>
      <c r="J617"/>
      <c r="K617"/>
      <c r="L617"/>
      <c r="M617"/>
      <c r="N617"/>
      <c r="O617"/>
      <c r="P617"/>
      <c r="Q617"/>
      <c r="R617"/>
      <c r="S617"/>
      <c r="T617"/>
      <c r="U617"/>
      <c r="V617"/>
      <c r="W617"/>
      <c r="X617"/>
      <c r="Y617"/>
      <c r="Z617"/>
      <c r="AA617"/>
      <c r="AB617"/>
      <c r="AC617"/>
      <c r="AD617"/>
      <c r="AE617"/>
      <c r="AF617"/>
      <c r="AG617"/>
      <c r="AH617"/>
      <c r="AI617"/>
      <c r="AJ617"/>
      <c r="AK617"/>
      <c r="AL617"/>
      <c r="AM617"/>
      <c r="AN617"/>
      <c r="AO617"/>
      <c r="AP617"/>
      <c r="AQ617"/>
      <c r="AR617"/>
      <c r="AS617"/>
      <c r="AT617"/>
      <c r="AU617"/>
      <c r="AV617"/>
      <c r="AW617"/>
      <c r="AX617"/>
      <c r="AY617"/>
      <c r="AZ617"/>
      <c r="BA617"/>
      <c r="BB617"/>
      <c r="BC617"/>
      <c r="BD617"/>
      <c r="BE617"/>
      <c r="BF617"/>
      <c r="BG617"/>
      <c r="BH617"/>
      <c r="BI617"/>
      <c r="BJ617"/>
      <c r="BK617"/>
      <c r="BL617"/>
      <c r="BM617"/>
      <c r="BN617"/>
      <c r="BO617"/>
      <c r="BP617"/>
      <c r="BQ617"/>
      <c r="BR617"/>
      <c r="BS617"/>
      <c r="BT617"/>
      <c r="BU617"/>
      <c r="BV617"/>
      <c r="BW617"/>
      <c r="BX617"/>
      <c r="BY617"/>
      <c r="BZ617"/>
      <c r="CA617"/>
      <c r="CB617"/>
      <c r="CC617"/>
      <c r="CD617"/>
    </row>
    <row r="618" spans="1:82" s="36" customFormat="1" ht="40.200000000000003" x14ac:dyDescent="0.3">
      <c r="A618" s="39" t="s">
        <v>363</v>
      </c>
      <c r="B618" s="39" t="s">
        <v>487</v>
      </c>
      <c r="C618" s="39" t="s">
        <v>12</v>
      </c>
      <c r="D618" s="139">
        <v>1</v>
      </c>
      <c r="E618" s="176"/>
      <c r="F618" s="176"/>
      <c r="G618" s="240"/>
      <c r="H618"/>
      <c r="I618"/>
      <c r="J618"/>
      <c r="K618"/>
      <c r="L618"/>
      <c r="M618"/>
      <c r="N618"/>
      <c r="O618"/>
      <c r="P618"/>
      <c r="Q618"/>
      <c r="R618"/>
      <c r="S618"/>
      <c r="T618"/>
      <c r="U618"/>
      <c r="V618"/>
      <c r="W618"/>
      <c r="X618"/>
      <c r="Y618"/>
      <c r="Z618"/>
      <c r="AA618"/>
      <c r="AB618"/>
      <c r="AC618"/>
      <c r="AD618"/>
      <c r="AE618"/>
      <c r="AF618"/>
      <c r="AG618"/>
      <c r="AH618"/>
      <c r="AI618"/>
      <c r="AJ618"/>
      <c r="AK618"/>
      <c r="AL618"/>
      <c r="AM618"/>
      <c r="AN618"/>
      <c r="AO618"/>
      <c r="AP618"/>
      <c r="AQ618"/>
      <c r="AR618"/>
      <c r="AS618"/>
      <c r="AT618"/>
      <c r="AU618"/>
      <c r="AV618"/>
      <c r="AW618"/>
      <c r="AX618"/>
      <c r="AY618"/>
      <c r="AZ618"/>
      <c r="BA618"/>
      <c r="BB618"/>
      <c r="BC618"/>
      <c r="BD618"/>
      <c r="BE618"/>
      <c r="BF618"/>
      <c r="BG618"/>
      <c r="BH618"/>
      <c r="BI618"/>
      <c r="BJ618"/>
      <c r="BK618"/>
      <c r="BL618"/>
      <c r="BM618"/>
      <c r="BN618"/>
      <c r="BO618"/>
      <c r="BP618"/>
      <c r="BQ618"/>
      <c r="BR618"/>
      <c r="BS618"/>
      <c r="BT618"/>
      <c r="BU618"/>
      <c r="BV618"/>
      <c r="BW618"/>
      <c r="BX618"/>
      <c r="BY618"/>
      <c r="BZ618"/>
      <c r="CA618"/>
      <c r="CB618"/>
      <c r="CC618"/>
      <c r="CD618"/>
    </row>
    <row r="619" spans="1:82" s="36" customFormat="1" ht="27" x14ac:dyDescent="0.3">
      <c r="A619" s="39" t="s">
        <v>365</v>
      </c>
      <c r="B619" s="39" t="s">
        <v>664</v>
      </c>
      <c r="C619" s="39" t="s">
        <v>4</v>
      </c>
      <c r="D619" s="139">
        <v>3</v>
      </c>
      <c r="E619" s="176"/>
      <c r="F619" s="176"/>
      <c r="G619" s="240"/>
      <c r="H619"/>
      <c r="I619"/>
      <c r="J619"/>
      <c r="K619"/>
      <c r="L619"/>
      <c r="M619"/>
      <c r="N619"/>
      <c r="O619"/>
      <c r="P619"/>
      <c r="Q619"/>
      <c r="R619"/>
      <c r="S619"/>
      <c r="T619"/>
      <c r="U619"/>
      <c r="V619"/>
      <c r="W619"/>
      <c r="X619"/>
      <c r="Y619"/>
      <c r="Z619"/>
      <c r="AA619"/>
      <c r="AB619"/>
      <c r="AC619"/>
      <c r="AD619"/>
      <c r="AE619"/>
      <c r="AF619"/>
      <c r="AG619"/>
      <c r="AH619"/>
      <c r="AI619"/>
      <c r="AJ619"/>
      <c r="AK619"/>
      <c r="AL619"/>
      <c r="AM619"/>
      <c r="AN619"/>
      <c r="AO619"/>
      <c r="AP619"/>
      <c r="AQ619"/>
      <c r="AR619"/>
      <c r="AS619"/>
      <c r="AT619"/>
      <c r="AU619"/>
      <c r="AV619"/>
      <c r="AW619"/>
      <c r="AX619"/>
      <c r="AY619"/>
      <c r="AZ619"/>
      <c r="BA619"/>
      <c r="BB619"/>
      <c r="BC619"/>
      <c r="BD619"/>
      <c r="BE619"/>
      <c r="BF619"/>
      <c r="BG619"/>
      <c r="BH619"/>
      <c r="BI619"/>
      <c r="BJ619"/>
      <c r="BK619"/>
      <c r="BL619"/>
      <c r="BM619"/>
      <c r="BN619"/>
      <c r="BO619"/>
      <c r="BP619"/>
      <c r="BQ619"/>
      <c r="BR619"/>
      <c r="BS619"/>
      <c r="BT619"/>
      <c r="BU619"/>
      <c r="BV619"/>
      <c r="BW619"/>
      <c r="BX619"/>
      <c r="BY619"/>
      <c r="BZ619"/>
      <c r="CA619"/>
      <c r="CB619"/>
      <c r="CC619"/>
      <c r="CD619"/>
    </row>
    <row r="620" spans="1:82" s="36" customFormat="1" ht="19.8" customHeight="1" x14ac:dyDescent="0.3">
      <c r="A620" s="288" t="s">
        <v>719</v>
      </c>
      <c r="B620" s="278"/>
      <c r="C620" s="291"/>
      <c r="D620" s="292"/>
      <c r="E620" s="283"/>
      <c r="F620" s="273"/>
      <c r="G620" s="293">
        <f>+SUM(F616:F619)</f>
        <v>0</v>
      </c>
      <c r="H620"/>
      <c r="I620"/>
      <c r="J620"/>
      <c r="K620"/>
      <c r="L620"/>
      <c r="M620"/>
      <c r="N620"/>
      <c r="O620"/>
      <c r="P620"/>
      <c r="Q620"/>
      <c r="R620"/>
      <c r="S620"/>
      <c r="T620"/>
      <c r="U620"/>
      <c r="V620"/>
      <c r="W620"/>
      <c r="X620"/>
      <c r="Y620"/>
      <c r="Z620"/>
      <c r="AA620"/>
      <c r="AB620"/>
      <c r="AC620"/>
      <c r="AD620"/>
      <c r="AE620"/>
      <c r="AF620"/>
      <c r="AG620"/>
      <c r="AH620"/>
      <c r="AI620"/>
      <c r="AJ620"/>
      <c r="AK620"/>
      <c r="AL620"/>
      <c r="AM620"/>
      <c r="AN620"/>
      <c r="AO620"/>
      <c r="AP620"/>
      <c r="AQ620"/>
      <c r="AR620"/>
      <c r="AS620"/>
      <c r="AT620"/>
      <c r="AU620"/>
      <c r="AV620"/>
      <c r="AW620"/>
      <c r="AX620"/>
      <c r="AY620"/>
      <c r="AZ620"/>
      <c r="BA620"/>
      <c r="BB620"/>
      <c r="BC620"/>
      <c r="BD620"/>
      <c r="BE620"/>
      <c r="BF620"/>
      <c r="BG620"/>
      <c r="BH620"/>
      <c r="BI620"/>
      <c r="BJ620"/>
      <c r="BK620"/>
      <c r="BL620"/>
      <c r="BM620"/>
      <c r="BN620"/>
      <c r="BO620"/>
      <c r="BP620"/>
      <c r="BQ620"/>
      <c r="BR620"/>
      <c r="BS620"/>
      <c r="BT620"/>
      <c r="BU620"/>
      <c r="BV620"/>
      <c r="BW620"/>
      <c r="BX620"/>
      <c r="BY620"/>
      <c r="BZ620"/>
      <c r="CA620"/>
      <c r="CB620"/>
      <c r="CC620"/>
      <c r="CD620"/>
    </row>
    <row r="621" spans="1:82" s="36" customFormat="1" x14ac:dyDescent="0.3">
      <c r="A621" s="39"/>
      <c r="B621" s="39"/>
      <c r="C621" s="39"/>
      <c r="D621" s="139"/>
      <c r="E621" s="89"/>
      <c r="F621" s="176"/>
      <c r="G621" s="240"/>
      <c r="H621"/>
      <c r="I621"/>
      <c r="J621"/>
      <c r="K621"/>
      <c r="L621"/>
      <c r="M621"/>
      <c r="N621"/>
      <c r="O621"/>
      <c r="P621"/>
      <c r="Q621"/>
      <c r="R621"/>
      <c r="S621"/>
      <c r="T621"/>
      <c r="U621"/>
      <c r="V621"/>
      <c r="W621"/>
      <c r="X621"/>
      <c r="Y621"/>
      <c r="Z621"/>
      <c r="AA621"/>
      <c r="AB621"/>
      <c r="AC621"/>
      <c r="AD621"/>
      <c r="AE621"/>
      <c r="AF621"/>
      <c r="AG621"/>
      <c r="AH621"/>
      <c r="AI621"/>
      <c r="AJ621"/>
      <c r="AK621"/>
      <c r="AL621"/>
      <c r="AM621"/>
      <c r="AN621"/>
      <c r="AO621"/>
      <c r="AP621"/>
      <c r="AQ621"/>
      <c r="AR621"/>
      <c r="AS621"/>
      <c r="AT621"/>
      <c r="AU621"/>
      <c r="AV621"/>
      <c r="AW621"/>
      <c r="AX621"/>
      <c r="AY621"/>
      <c r="AZ621"/>
      <c r="BA621"/>
      <c r="BB621"/>
      <c r="BC621"/>
      <c r="BD621"/>
      <c r="BE621"/>
      <c r="BF621"/>
      <c r="BG621"/>
      <c r="BH621"/>
      <c r="BI621"/>
      <c r="BJ621"/>
      <c r="BK621"/>
      <c r="BL621"/>
      <c r="BM621"/>
      <c r="BN621"/>
      <c r="BO621"/>
      <c r="BP621"/>
      <c r="BQ621"/>
      <c r="BR621"/>
      <c r="BS621"/>
      <c r="BT621"/>
      <c r="BU621"/>
      <c r="BV621"/>
      <c r="BW621"/>
      <c r="BX621"/>
      <c r="BY621"/>
      <c r="BZ621"/>
      <c r="CA621"/>
      <c r="CB621"/>
      <c r="CC621"/>
      <c r="CD621"/>
    </row>
    <row r="622" spans="1:82" s="36" customFormat="1" ht="27" x14ac:dyDescent="0.3">
      <c r="A622" s="38" t="s">
        <v>488</v>
      </c>
      <c r="B622" s="38" t="s">
        <v>395</v>
      </c>
      <c r="C622" s="39"/>
      <c r="D622" s="143"/>
      <c r="E622" s="89"/>
      <c r="F622" s="176"/>
      <c r="G622" s="240"/>
      <c r="H622"/>
      <c r="I622"/>
      <c r="J622"/>
      <c r="K622"/>
      <c r="L622"/>
      <c r="M622"/>
      <c r="N622"/>
      <c r="O622"/>
      <c r="P622"/>
      <c r="Q622"/>
      <c r="R622"/>
      <c r="S622"/>
      <c r="T622"/>
      <c r="U622"/>
      <c r="V622"/>
      <c r="W622"/>
      <c r="X622"/>
      <c r="Y622"/>
      <c r="Z622"/>
      <c r="AA622"/>
      <c r="AB622"/>
      <c r="AC622"/>
      <c r="AD622"/>
      <c r="AE622"/>
      <c r="AF622"/>
      <c r="AG622"/>
      <c r="AH622"/>
      <c r="AI622"/>
      <c r="AJ622"/>
      <c r="AK622"/>
      <c r="AL622"/>
      <c r="AM622"/>
      <c r="AN622"/>
      <c r="AO622"/>
      <c r="AP622"/>
      <c r="AQ622"/>
      <c r="AR622"/>
      <c r="AS622"/>
      <c r="AT622"/>
      <c r="AU622"/>
      <c r="AV622"/>
      <c r="AW622"/>
      <c r="AX622"/>
      <c r="AY622"/>
      <c r="AZ622"/>
      <c r="BA622"/>
      <c r="BB622"/>
      <c r="BC622"/>
      <c r="BD622"/>
      <c r="BE622"/>
      <c r="BF622"/>
      <c r="BG622"/>
      <c r="BH622"/>
      <c r="BI622"/>
      <c r="BJ622"/>
      <c r="BK622"/>
      <c r="BL622"/>
      <c r="BM622"/>
      <c r="BN622"/>
      <c r="BO622"/>
      <c r="BP622"/>
      <c r="BQ622"/>
      <c r="BR622"/>
      <c r="BS622"/>
      <c r="BT622"/>
      <c r="BU622"/>
      <c r="BV622"/>
      <c r="BW622"/>
      <c r="BX622"/>
      <c r="BY622"/>
      <c r="BZ622"/>
      <c r="CA622"/>
      <c r="CB622"/>
      <c r="CC622"/>
      <c r="CD622"/>
    </row>
    <row r="623" spans="1:82" s="36" customFormat="1" ht="41.4" x14ac:dyDescent="0.3">
      <c r="A623" s="39" t="s">
        <v>368</v>
      </c>
      <c r="B623" s="41" t="s">
        <v>489</v>
      </c>
      <c r="C623" s="41"/>
      <c r="D623" s="143"/>
      <c r="E623" s="89"/>
      <c r="F623" s="176"/>
      <c r="G623" s="240"/>
      <c r="H623"/>
      <c r="I623"/>
      <c r="J623"/>
      <c r="K623"/>
      <c r="L623"/>
      <c r="M623"/>
      <c r="N623"/>
      <c r="O623"/>
      <c r="P623"/>
      <c r="Q623"/>
      <c r="R623"/>
      <c r="S623"/>
      <c r="T623"/>
      <c r="U623"/>
      <c r="V623"/>
      <c r="W623"/>
      <c r="X623"/>
      <c r="Y623"/>
      <c r="Z623"/>
      <c r="AA623"/>
      <c r="AB623"/>
      <c r="AC623"/>
      <c r="AD623"/>
      <c r="AE623"/>
      <c r="AF623"/>
      <c r="AG623"/>
      <c r="AH623"/>
      <c r="AI623"/>
      <c r="AJ623"/>
      <c r="AK623"/>
      <c r="AL623"/>
      <c r="AM623"/>
      <c r="AN623"/>
      <c r="AO623"/>
      <c r="AP623"/>
      <c r="AQ623"/>
      <c r="AR623"/>
      <c r="AS623"/>
      <c r="AT623"/>
      <c r="AU623"/>
      <c r="AV623"/>
      <c r="AW623"/>
      <c r="AX623"/>
      <c r="AY623"/>
      <c r="AZ623"/>
      <c r="BA623"/>
      <c r="BB623"/>
      <c r="BC623"/>
      <c r="BD623"/>
      <c r="BE623"/>
      <c r="BF623"/>
      <c r="BG623"/>
      <c r="BH623"/>
      <c r="BI623"/>
      <c r="BJ623"/>
      <c r="BK623"/>
      <c r="BL623"/>
      <c r="BM623"/>
      <c r="BN623"/>
      <c r="BO623"/>
      <c r="BP623"/>
      <c r="BQ623"/>
      <c r="BR623"/>
      <c r="BS623"/>
      <c r="BT623"/>
      <c r="BU623"/>
      <c r="BV623"/>
      <c r="BW623"/>
      <c r="BX623"/>
      <c r="BY623"/>
      <c r="BZ623"/>
      <c r="CA623"/>
      <c r="CB623"/>
      <c r="CC623"/>
      <c r="CD623"/>
    </row>
    <row r="624" spans="1:82" s="36" customFormat="1" x14ac:dyDescent="0.3">
      <c r="A624" s="39" t="s">
        <v>703</v>
      </c>
      <c r="B624" s="39" t="s">
        <v>490</v>
      </c>
      <c r="C624" s="39" t="s">
        <v>4</v>
      </c>
      <c r="D624" s="143">
        <v>5</v>
      </c>
      <c r="E624" s="176"/>
      <c r="F624" s="176"/>
      <c r="G624" s="240"/>
      <c r="H624"/>
      <c r="I624"/>
      <c r="J624"/>
      <c r="K624"/>
      <c r="L624"/>
      <c r="M624"/>
      <c r="N624"/>
      <c r="O624"/>
      <c r="P624"/>
      <c r="Q624"/>
      <c r="R624"/>
      <c r="S624"/>
      <c r="T624"/>
      <c r="U624"/>
      <c r="V624"/>
      <c r="W624"/>
      <c r="X624"/>
      <c r="Y624"/>
      <c r="Z624"/>
      <c r="AA624"/>
      <c r="AB624"/>
      <c r="AC624"/>
      <c r="AD624"/>
      <c r="AE624"/>
      <c r="AF624"/>
      <c r="AG624"/>
      <c r="AH624"/>
      <c r="AI624"/>
      <c r="AJ624"/>
      <c r="AK624"/>
      <c r="AL624"/>
      <c r="AM624"/>
      <c r="AN624"/>
      <c r="AO624"/>
      <c r="AP624"/>
      <c r="AQ624"/>
      <c r="AR624"/>
      <c r="AS624"/>
      <c r="AT624"/>
      <c r="AU624"/>
      <c r="AV624"/>
      <c r="AW624"/>
      <c r="AX624"/>
      <c r="AY624"/>
      <c r="AZ624"/>
      <c r="BA624"/>
      <c r="BB624"/>
      <c r="BC624"/>
      <c r="BD624"/>
      <c r="BE624"/>
      <c r="BF624"/>
      <c r="BG624"/>
      <c r="BH624"/>
      <c r="BI624"/>
      <c r="BJ624"/>
      <c r="BK624"/>
      <c r="BL624"/>
      <c r="BM624"/>
      <c r="BN624"/>
      <c r="BO624"/>
      <c r="BP624"/>
      <c r="BQ624"/>
      <c r="BR624"/>
      <c r="BS624"/>
      <c r="BT624"/>
      <c r="BU624"/>
      <c r="BV624"/>
      <c r="BW624"/>
      <c r="BX624"/>
      <c r="BY624"/>
      <c r="BZ624"/>
      <c r="CA624"/>
      <c r="CB624"/>
      <c r="CC624"/>
      <c r="CD624"/>
    </row>
    <row r="625" spans="1:82" s="36" customFormat="1" ht="53.4" x14ac:dyDescent="0.3">
      <c r="A625" s="39" t="s">
        <v>369</v>
      </c>
      <c r="B625" s="39" t="s">
        <v>491</v>
      </c>
      <c r="C625" s="39" t="s">
        <v>7</v>
      </c>
      <c r="D625" s="143">
        <v>11.7</v>
      </c>
      <c r="E625" s="176"/>
      <c r="F625" s="176"/>
      <c r="G625" s="240"/>
      <c r="H625"/>
      <c r="I625"/>
      <c r="J625"/>
      <c r="K625"/>
      <c r="L625"/>
      <c r="M625"/>
      <c r="N625"/>
      <c r="O625"/>
      <c r="P625"/>
      <c r="Q625"/>
      <c r="R625"/>
      <c r="S625"/>
      <c r="T625"/>
      <c r="U625"/>
      <c r="V625"/>
      <c r="W625"/>
      <c r="X625"/>
      <c r="Y625"/>
      <c r="Z625"/>
      <c r="AA625"/>
      <c r="AB625"/>
      <c r="AC625"/>
      <c r="AD625"/>
      <c r="AE625"/>
      <c r="AF625"/>
      <c r="AG625"/>
      <c r="AH625"/>
      <c r="AI625"/>
      <c r="AJ625"/>
      <c r="AK625"/>
      <c r="AL625"/>
      <c r="AM625"/>
      <c r="AN625"/>
      <c r="AO625"/>
      <c r="AP625"/>
      <c r="AQ625"/>
      <c r="AR625"/>
      <c r="AS625"/>
      <c r="AT625"/>
      <c r="AU625"/>
      <c r="AV625"/>
      <c r="AW625"/>
      <c r="AX625"/>
      <c r="AY625"/>
      <c r="AZ625"/>
      <c r="BA625"/>
      <c r="BB625"/>
      <c r="BC625"/>
      <c r="BD625"/>
      <c r="BE625"/>
      <c r="BF625"/>
      <c r="BG625"/>
      <c r="BH625"/>
      <c r="BI625"/>
      <c r="BJ625"/>
      <c r="BK625"/>
      <c r="BL625"/>
      <c r="BM625"/>
      <c r="BN625"/>
      <c r="BO625"/>
      <c r="BP625"/>
      <c r="BQ625"/>
      <c r="BR625"/>
      <c r="BS625"/>
      <c r="BT625"/>
      <c r="BU625"/>
      <c r="BV625"/>
      <c r="BW625"/>
      <c r="BX625"/>
      <c r="BY625"/>
      <c r="BZ625"/>
      <c r="CA625"/>
      <c r="CB625"/>
      <c r="CC625"/>
      <c r="CD625"/>
    </row>
    <row r="626" spans="1:82" s="36" customFormat="1" ht="27" x14ac:dyDescent="0.3">
      <c r="A626" s="39" t="s">
        <v>681</v>
      </c>
      <c r="B626" s="39" t="s">
        <v>659</v>
      </c>
      <c r="C626" s="39" t="s">
        <v>4</v>
      </c>
      <c r="D626" s="143">
        <v>3</v>
      </c>
      <c r="E626" s="176"/>
      <c r="F626" s="176"/>
      <c r="G626" s="240"/>
      <c r="H626"/>
      <c r="I626"/>
      <c r="J626"/>
      <c r="K626"/>
      <c r="L626"/>
      <c r="M626"/>
      <c r="N626"/>
      <c r="O626"/>
      <c r="P626"/>
      <c r="Q626"/>
      <c r="R626"/>
      <c r="S626"/>
      <c r="T626"/>
      <c r="U626"/>
      <c r="V626"/>
      <c r="W626"/>
      <c r="X626"/>
      <c r="Y626"/>
      <c r="Z626"/>
      <c r="AA626"/>
      <c r="AB626"/>
      <c r="AC626"/>
      <c r="AD626"/>
      <c r="AE626"/>
      <c r="AF626"/>
      <c r="AG626"/>
      <c r="AH626"/>
      <c r="AI626"/>
      <c r="AJ626"/>
      <c r="AK626"/>
      <c r="AL626"/>
      <c r="AM626"/>
      <c r="AN626"/>
      <c r="AO626"/>
      <c r="AP626"/>
      <c r="AQ626"/>
      <c r="AR626"/>
      <c r="AS626"/>
      <c r="AT626"/>
      <c r="AU626"/>
      <c r="AV626"/>
      <c r="AW626"/>
      <c r="AX626"/>
      <c r="AY626"/>
      <c r="AZ626"/>
      <c r="BA626"/>
      <c r="BB626"/>
      <c r="BC626"/>
      <c r="BD626"/>
      <c r="BE626"/>
      <c r="BF626"/>
      <c r="BG626"/>
      <c r="BH626"/>
      <c r="BI626"/>
      <c r="BJ626"/>
      <c r="BK626"/>
      <c r="BL626"/>
      <c r="BM626"/>
      <c r="BN626"/>
      <c r="BO626"/>
      <c r="BP626"/>
      <c r="BQ626"/>
      <c r="BR626"/>
      <c r="BS626"/>
      <c r="BT626"/>
      <c r="BU626"/>
      <c r="BV626"/>
      <c r="BW626"/>
      <c r="BX626"/>
      <c r="BY626"/>
      <c r="BZ626"/>
      <c r="CA626"/>
      <c r="CB626"/>
      <c r="CC626"/>
      <c r="CD626"/>
    </row>
    <row r="627" spans="1:82" s="36" customFormat="1" x14ac:dyDescent="0.3">
      <c r="A627" s="288" t="s">
        <v>720</v>
      </c>
      <c r="B627" s="278"/>
      <c r="C627" s="291"/>
      <c r="D627" s="294"/>
      <c r="E627" s="273"/>
      <c r="F627" s="273"/>
      <c r="G627" s="290">
        <f>+SUM(F624:F626)</f>
        <v>0</v>
      </c>
      <c r="H627"/>
      <c r="I627"/>
      <c r="J627"/>
      <c r="K627"/>
      <c r="L627"/>
      <c r="M627"/>
      <c r="N627"/>
      <c r="O627"/>
      <c r="P627"/>
      <c r="Q627"/>
      <c r="R627"/>
      <c r="S627"/>
      <c r="T627"/>
      <c r="U627"/>
      <c r="V627"/>
      <c r="W627"/>
      <c r="X627"/>
      <c r="Y627"/>
      <c r="Z627"/>
      <c r="AA627"/>
      <c r="AB627"/>
      <c r="AC627"/>
      <c r="AD627"/>
      <c r="AE627"/>
      <c r="AF627"/>
      <c r="AG627"/>
      <c r="AH627"/>
      <c r="AI627"/>
      <c r="AJ627"/>
      <c r="AK627"/>
      <c r="AL627"/>
      <c r="AM627"/>
      <c r="AN627"/>
      <c r="AO627"/>
      <c r="AP627"/>
      <c r="AQ627"/>
      <c r="AR627"/>
      <c r="AS627"/>
      <c r="AT627"/>
      <c r="AU627"/>
      <c r="AV627"/>
      <c r="AW627"/>
      <c r="AX627"/>
      <c r="AY627"/>
      <c r="AZ627"/>
      <c r="BA627"/>
      <c r="BB627"/>
      <c r="BC627"/>
      <c r="BD627"/>
      <c r="BE627"/>
      <c r="BF627"/>
      <c r="BG627"/>
      <c r="BH627"/>
      <c r="BI627"/>
      <c r="BJ627"/>
      <c r="BK627"/>
      <c r="BL627"/>
      <c r="BM627"/>
      <c r="BN627"/>
      <c r="BO627"/>
      <c r="BP627"/>
      <c r="BQ627"/>
      <c r="BR627"/>
      <c r="BS627"/>
      <c r="BT627"/>
      <c r="BU627"/>
      <c r="BV627"/>
      <c r="BW627"/>
      <c r="BX627"/>
      <c r="BY627"/>
      <c r="BZ627"/>
      <c r="CA627"/>
      <c r="CB627"/>
      <c r="CC627"/>
      <c r="CD627"/>
    </row>
    <row r="628" spans="1:82" s="36" customFormat="1" x14ac:dyDescent="0.3">
      <c r="A628" s="39"/>
      <c r="B628" s="39"/>
      <c r="C628" s="39"/>
      <c r="D628" s="139"/>
      <c r="E628" s="176"/>
      <c r="F628" s="176"/>
      <c r="G628" s="240"/>
      <c r="H628"/>
      <c r="I628"/>
      <c r="J628"/>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row>
    <row r="629" spans="1:82" s="36" customFormat="1" x14ac:dyDescent="0.3">
      <c r="A629" s="38" t="s">
        <v>492</v>
      </c>
      <c r="B629" s="38" t="s">
        <v>493</v>
      </c>
      <c r="C629" s="39"/>
      <c r="D629" s="143"/>
      <c r="E629" s="176"/>
      <c r="F629" s="176"/>
      <c r="G629" s="240"/>
      <c r="H629"/>
      <c r="I629"/>
      <c r="J629"/>
      <c r="K629"/>
      <c r="L629"/>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c r="BG629"/>
      <c r="BH629"/>
      <c r="BI629"/>
      <c r="BJ629"/>
      <c r="BK629"/>
      <c r="BL629"/>
      <c r="BM629"/>
      <c r="BN629"/>
      <c r="BO629"/>
      <c r="BP629"/>
      <c r="BQ629"/>
      <c r="BR629"/>
      <c r="BS629"/>
      <c r="BT629"/>
      <c r="BU629"/>
      <c r="BV629"/>
      <c r="BW629"/>
      <c r="BX629"/>
      <c r="BY629"/>
      <c r="BZ629"/>
      <c r="CA629"/>
      <c r="CB629"/>
      <c r="CC629"/>
      <c r="CD629"/>
    </row>
    <row r="630" spans="1:82" s="36" customFormat="1" ht="27" x14ac:dyDescent="0.3">
      <c r="A630" s="39" t="s">
        <v>383</v>
      </c>
      <c r="B630" s="39" t="s">
        <v>494</v>
      </c>
      <c r="C630" s="39" t="s">
        <v>7</v>
      </c>
      <c r="D630" s="143">
        <v>69.010000000000005</v>
      </c>
      <c r="E630" s="176"/>
      <c r="F630" s="176"/>
      <c r="G630" s="240"/>
      <c r="H630"/>
      <c r="I630"/>
      <c r="J630"/>
      <c r="K630"/>
      <c r="L630"/>
      <c r="M630"/>
      <c r="N630"/>
      <c r="O630"/>
      <c r="P630"/>
      <c r="Q630"/>
      <c r="R630"/>
      <c r="S630"/>
      <c r="T630"/>
      <c r="U630"/>
      <c r="V630"/>
      <c r="W630"/>
      <c r="X630"/>
      <c r="Y630"/>
      <c r="Z630"/>
      <c r="AA630"/>
      <c r="AB630"/>
      <c r="AC630"/>
      <c r="AD630"/>
      <c r="AE630"/>
      <c r="AF630"/>
      <c r="AG630"/>
      <c r="AH630"/>
      <c r="AI630"/>
      <c r="AJ630"/>
      <c r="AK630"/>
      <c r="AL630"/>
      <c r="AM630"/>
      <c r="AN630"/>
      <c r="AO630"/>
      <c r="AP630"/>
      <c r="AQ630"/>
      <c r="AR630"/>
      <c r="AS630"/>
      <c r="AT630"/>
      <c r="AU630"/>
      <c r="AV630"/>
      <c r="AW630"/>
      <c r="AX630"/>
      <c r="AY630"/>
      <c r="AZ630"/>
      <c r="BA630"/>
      <c r="BB630"/>
      <c r="BC630"/>
      <c r="BD630"/>
      <c r="BE630"/>
      <c r="BF630"/>
      <c r="BG630"/>
      <c r="BH630"/>
      <c r="BI630"/>
      <c r="BJ630"/>
      <c r="BK630"/>
      <c r="BL630"/>
      <c r="BM630"/>
      <c r="BN630"/>
      <c r="BO630"/>
      <c r="BP630"/>
      <c r="BQ630"/>
      <c r="BR630"/>
      <c r="BS630"/>
      <c r="BT630"/>
      <c r="BU630"/>
      <c r="BV630"/>
      <c r="BW630"/>
      <c r="BX630"/>
      <c r="BY630"/>
      <c r="BZ630"/>
      <c r="CA630"/>
      <c r="CB630"/>
      <c r="CC630"/>
      <c r="CD630"/>
    </row>
    <row r="631" spans="1:82" s="36" customFormat="1" x14ac:dyDescent="0.3">
      <c r="A631" s="288" t="s">
        <v>721</v>
      </c>
      <c r="B631" s="278"/>
      <c r="C631" s="291"/>
      <c r="D631" s="294"/>
      <c r="E631" s="273"/>
      <c r="F631" s="273"/>
      <c r="G631" s="290">
        <f>+SUM(F630)</f>
        <v>0</v>
      </c>
      <c r="H631"/>
      <c r="I631"/>
      <c r="J631"/>
      <c r="K631"/>
      <c r="L631"/>
      <c r="M631"/>
      <c r="N631"/>
      <c r="O631"/>
      <c r="P631"/>
      <c r="Q631"/>
      <c r="R631"/>
      <c r="S631"/>
      <c r="T631"/>
      <c r="U631"/>
      <c r="V631"/>
      <c r="W631"/>
      <c r="X631"/>
      <c r="Y631"/>
      <c r="Z631"/>
      <c r="AA631"/>
      <c r="AB631"/>
      <c r="AC631"/>
      <c r="AD631"/>
      <c r="AE631"/>
      <c r="AF631"/>
      <c r="AG631"/>
      <c r="AH631"/>
      <c r="AI631"/>
      <c r="AJ631"/>
      <c r="AK631"/>
      <c r="AL631"/>
      <c r="AM631"/>
      <c r="AN631"/>
      <c r="AO631"/>
      <c r="AP631"/>
      <c r="AQ631"/>
      <c r="AR631"/>
      <c r="AS631"/>
      <c r="AT631"/>
      <c r="AU631"/>
      <c r="AV631"/>
      <c r="AW631"/>
      <c r="AX631"/>
      <c r="AY631"/>
      <c r="AZ631"/>
      <c r="BA631"/>
      <c r="BB631"/>
      <c r="BC631"/>
      <c r="BD631"/>
      <c r="BE631"/>
      <c r="BF631"/>
      <c r="BG631"/>
      <c r="BH631"/>
      <c r="BI631"/>
      <c r="BJ631"/>
      <c r="BK631"/>
      <c r="BL631"/>
      <c r="BM631"/>
      <c r="BN631"/>
      <c r="BO631"/>
      <c r="BP631"/>
      <c r="BQ631"/>
      <c r="BR631"/>
      <c r="BS631"/>
      <c r="BT631"/>
      <c r="BU631"/>
      <c r="BV631"/>
      <c r="BW631"/>
      <c r="BX631"/>
      <c r="BY631"/>
      <c r="BZ631"/>
      <c r="CA631"/>
      <c r="CB631"/>
      <c r="CC631"/>
      <c r="CD631"/>
    </row>
    <row r="632" spans="1:82" s="36" customFormat="1" x14ac:dyDescent="0.3">
      <c r="A632" s="39"/>
      <c r="B632" s="39"/>
      <c r="C632" s="39"/>
      <c r="D632" s="143"/>
      <c r="E632" s="176"/>
      <c r="F632" s="176"/>
      <c r="G632" s="240"/>
      <c r="H632"/>
      <c r="I632"/>
      <c r="J632"/>
      <c r="K632"/>
      <c r="L632"/>
      <c r="M632"/>
      <c r="N632"/>
      <c r="O632"/>
      <c r="P632"/>
      <c r="Q632"/>
      <c r="R632"/>
      <c r="S632"/>
      <c r="T632"/>
      <c r="U632"/>
      <c r="V632"/>
      <c r="W632"/>
      <c r="X632"/>
      <c r="Y632"/>
      <c r="Z632"/>
      <c r="AA632"/>
      <c r="AB632"/>
      <c r="AC632"/>
      <c r="AD632"/>
      <c r="AE632"/>
      <c r="AF632"/>
      <c r="AG632"/>
      <c r="AH632"/>
      <c r="AI632"/>
      <c r="AJ632"/>
      <c r="AK632"/>
      <c r="AL632"/>
      <c r="AM632"/>
      <c r="AN632"/>
      <c r="AO632"/>
      <c r="AP632"/>
      <c r="AQ632"/>
      <c r="AR632"/>
      <c r="AS632"/>
      <c r="AT632"/>
      <c r="AU632"/>
      <c r="AV632"/>
      <c r="AW632"/>
      <c r="AX632"/>
      <c r="AY632"/>
      <c r="AZ632"/>
      <c r="BA632"/>
      <c r="BB632"/>
      <c r="BC632"/>
      <c r="BD632"/>
      <c r="BE632"/>
      <c r="BF632"/>
      <c r="BG632"/>
      <c r="BH632"/>
      <c r="BI632"/>
      <c r="BJ632"/>
      <c r="BK632"/>
      <c r="BL632"/>
      <c r="BM632"/>
      <c r="BN632"/>
      <c r="BO632"/>
      <c r="BP632"/>
      <c r="BQ632"/>
      <c r="BR632"/>
      <c r="BS632"/>
      <c r="BT632"/>
      <c r="BU632"/>
      <c r="BV632"/>
      <c r="BW632"/>
      <c r="BX632"/>
      <c r="BY632"/>
      <c r="BZ632"/>
      <c r="CA632"/>
      <c r="CB632"/>
      <c r="CC632"/>
      <c r="CD632"/>
    </row>
    <row r="633" spans="1:82" s="36" customFormat="1" x14ac:dyDescent="0.3">
      <c r="A633" s="38" t="s">
        <v>537</v>
      </c>
      <c r="B633" s="42" t="s">
        <v>220</v>
      </c>
      <c r="C633" s="345"/>
      <c r="D633" s="347"/>
      <c r="E633" s="176"/>
      <c r="F633" s="176"/>
      <c r="G633" s="242"/>
      <c r="H633"/>
      <c r="I633"/>
      <c r="J633"/>
      <c r="K633"/>
      <c r="L633"/>
      <c r="M633"/>
      <c r="N633"/>
      <c r="O633"/>
      <c r="P633"/>
      <c r="Q633"/>
      <c r="R633"/>
      <c r="S633"/>
      <c r="T633"/>
      <c r="U633"/>
      <c r="V633"/>
      <c r="W633"/>
      <c r="X633"/>
      <c r="Y633"/>
      <c r="Z633"/>
      <c r="AA633"/>
      <c r="AB633"/>
      <c r="AC633"/>
      <c r="AD633"/>
      <c r="AE633"/>
      <c r="AF633"/>
      <c r="AG633"/>
      <c r="AH633"/>
      <c r="AI633"/>
      <c r="AJ633"/>
      <c r="AK633"/>
      <c r="AL633"/>
      <c r="AM633"/>
      <c r="AN633"/>
      <c r="AO633"/>
      <c r="AP633"/>
      <c r="AQ633"/>
      <c r="AR633"/>
      <c r="AS633"/>
      <c r="AT633"/>
      <c r="AU633"/>
      <c r="AV633"/>
      <c r="AW633"/>
      <c r="AX633"/>
      <c r="AY633"/>
      <c r="AZ633"/>
      <c r="BA633"/>
      <c r="BB633"/>
      <c r="BC633"/>
      <c r="BD633"/>
      <c r="BE633"/>
      <c r="BF633"/>
      <c r="BG633"/>
      <c r="BH633"/>
      <c r="BI633"/>
      <c r="BJ633"/>
      <c r="BK633"/>
      <c r="BL633"/>
      <c r="BM633"/>
      <c r="BN633"/>
      <c r="BO633"/>
      <c r="BP633"/>
      <c r="BQ633"/>
      <c r="BR633"/>
      <c r="BS633"/>
      <c r="BT633"/>
      <c r="BU633"/>
      <c r="BV633"/>
      <c r="BW633"/>
      <c r="BX633"/>
      <c r="BY633"/>
      <c r="BZ633"/>
      <c r="CA633"/>
      <c r="CB633"/>
      <c r="CC633"/>
      <c r="CD633"/>
    </row>
    <row r="634" spans="1:82" s="36" customFormat="1" x14ac:dyDescent="0.3">
      <c r="B634" s="42" t="s">
        <v>230</v>
      </c>
      <c r="C634" s="346"/>
      <c r="D634" s="348"/>
      <c r="E634" s="176"/>
      <c r="F634" s="176"/>
      <c r="G634" s="242"/>
      <c r="H634"/>
      <c r="I634"/>
      <c r="J634"/>
      <c r="K634"/>
      <c r="L634"/>
      <c r="M634"/>
      <c r="N634"/>
      <c r="O634"/>
      <c r="P634"/>
      <c r="Q634"/>
      <c r="R634"/>
      <c r="S634"/>
      <c r="T634"/>
      <c r="U634"/>
      <c r="V634"/>
      <c r="W634"/>
      <c r="X634"/>
      <c r="Y634"/>
      <c r="Z634"/>
      <c r="AA634"/>
      <c r="AB634"/>
      <c r="AC634"/>
      <c r="AD634"/>
      <c r="AE634"/>
      <c r="AF634"/>
      <c r="AG634"/>
      <c r="AH634"/>
      <c r="AI634"/>
      <c r="AJ634"/>
      <c r="AK634"/>
      <c r="AL634"/>
      <c r="AM634"/>
      <c r="AN634"/>
      <c r="AO634"/>
      <c r="AP634"/>
      <c r="AQ634"/>
      <c r="AR634"/>
      <c r="AS634"/>
      <c r="AT634"/>
      <c r="AU634"/>
      <c r="AV634"/>
      <c r="AW634"/>
      <c r="AX634"/>
      <c r="AY634"/>
      <c r="AZ634"/>
      <c r="BA634"/>
      <c r="BB634"/>
      <c r="BC634"/>
      <c r="BD634"/>
      <c r="BE634"/>
      <c r="BF634"/>
      <c r="BG634"/>
      <c r="BH634"/>
      <c r="BI634"/>
      <c r="BJ634"/>
      <c r="BK634"/>
      <c r="BL634"/>
      <c r="BM634"/>
      <c r="BN634"/>
      <c r="BO634"/>
      <c r="BP634"/>
      <c r="BQ634"/>
      <c r="BR634"/>
      <c r="BS634"/>
      <c r="BT634"/>
      <c r="BU634"/>
      <c r="BV634"/>
      <c r="BW634"/>
      <c r="BX634"/>
      <c r="BY634"/>
      <c r="BZ634"/>
      <c r="CA634"/>
      <c r="CB634"/>
      <c r="CC634"/>
      <c r="CD634"/>
    </row>
    <row r="635" spans="1:82" s="36" customFormat="1" x14ac:dyDescent="0.3">
      <c r="A635" s="39" t="s">
        <v>389</v>
      </c>
      <c r="B635" s="43" t="s">
        <v>495</v>
      </c>
      <c r="C635" s="44" t="s">
        <v>4</v>
      </c>
      <c r="D635" s="144">
        <v>3</v>
      </c>
      <c r="E635" s="176"/>
      <c r="F635" s="176"/>
      <c r="G635" s="242"/>
      <c r="H635"/>
      <c r="I635"/>
      <c r="J635"/>
      <c r="K635"/>
      <c r="L635"/>
      <c r="M635"/>
      <c r="N635"/>
      <c r="O635"/>
      <c r="P635"/>
      <c r="Q635"/>
      <c r="R635"/>
      <c r="S635"/>
      <c r="T635"/>
      <c r="U635"/>
      <c r="V635"/>
      <c r="W635"/>
      <c r="X635"/>
      <c r="Y635"/>
      <c r="Z635"/>
      <c r="AA635"/>
      <c r="AB635"/>
      <c r="AC635"/>
      <c r="AD635"/>
      <c r="AE635"/>
      <c r="AF635"/>
      <c r="AG635"/>
      <c r="AH635"/>
      <c r="AI635"/>
      <c r="AJ635"/>
      <c r="AK635"/>
      <c r="AL635"/>
      <c r="AM635"/>
      <c r="AN635"/>
      <c r="AO635"/>
      <c r="AP635"/>
      <c r="AQ635"/>
      <c r="AR635"/>
      <c r="AS635"/>
      <c r="AT635"/>
      <c r="AU635"/>
      <c r="AV635"/>
      <c r="AW635"/>
      <c r="AX635"/>
      <c r="AY635"/>
      <c r="AZ635"/>
      <c r="BA635"/>
      <c r="BB635"/>
      <c r="BC635"/>
      <c r="BD635"/>
      <c r="BE635"/>
      <c r="BF635"/>
      <c r="BG635"/>
      <c r="BH635"/>
      <c r="BI635"/>
      <c r="BJ635"/>
      <c r="BK635"/>
      <c r="BL635"/>
      <c r="BM635"/>
      <c r="BN635"/>
      <c r="BO635"/>
      <c r="BP635"/>
      <c r="BQ635"/>
      <c r="BR635"/>
      <c r="BS635"/>
      <c r="BT635"/>
      <c r="BU635"/>
      <c r="BV635"/>
      <c r="BW635"/>
      <c r="BX635"/>
      <c r="BY635"/>
      <c r="BZ635"/>
      <c r="CA635"/>
      <c r="CB635"/>
      <c r="CC635"/>
      <c r="CD635"/>
    </row>
    <row r="636" spans="1:82" s="36" customFormat="1" x14ac:dyDescent="0.3">
      <c r="A636" s="39" t="s">
        <v>390</v>
      </c>
      <c r="B636" s="43" t="s">
        <v>496</v>
      </c>
      <c r="C636" s="44" t="s">
        <v>4</v>
      </c>
      <c r="D636" s="144">
        <v>3</v>
      </c>
      <c r="E636" s="176"/>
      <c r="F636" s="176"/>
      <c r="G636" s="242"/>
      <c r="H636"/>
      <c r="I636"/>
      <c r="J636"/>
      <c r="K636"/>
      <c r="L636"/>
      <c r="M636"/>
      <c r="N636"/>
      <c r="O636"/>
      <c r="P636"/>
      <c r="Q636"/>
      <c r="R636"/>
      <c r="S636"/>
      <c r="T636"/>
      <c r="U636"/>
      <c r="V636"/>
      <c r="W636"/>
      <c r="X636"/>
      <c r="Y636"/>
      <c r="Z636"/>
      <c r="AA636"/>
      <c r="AB636"/>
      <c r="AC636"/>
      <c r="AD636"/>
      <c r="AE636"/>
      <c r="AF636"/>
      <c r="AG636"/>
      <c r="AH636"/>
      <c r="AI636"/>
      <c r="AJ636"/>
      <c r="AK636"/>
      <c r="AL636"/>
      <c r="AM636"/>
      <c r="AN636"/>
      <c r="AO636"/>
      <c r="AP636"/>
      <c r="AQ636"/>
      <c r="AR636"/>
      <c r="AS636"/>
      <c r="AT636"/>
      <c r="AU636"/>
      <c r="AV636"/>
      <c r="AW636"/>
      <c r="AX636"/>
      <c r="AY636"/>
      <c r="AZ636"/>
      <c r="BA636"/>
      <c r="BB636"/>
      <c r="BC636"/>
      <c r="BD636"/>
      <c r="BE636"/>
      <c r="BF636"/>
      <c r="BG636"/>
      <c r="BH636"/>
      <c r="BI636"/>
      <c r="BJ636"/>
      <c r="BK636"/>
      <c r="BL636"/>
      <c r="BM636"/>
      <c r="BN636"/>
      <c r="BO636"/>
      <c r="BP636"/>
      <c r="BQ636"/>
      <c r="BR636"/>
      <c r="BS636"/>
      <c r="BT636"/>
      <c r="BU636"/>
      <c r="BV636"/>
      <c r="BW636"/>
      <c r="BX636"/>
      <c r="BY636"/>
      <c r="BZ636"/>
      <c r="CA636"/>
      <c r="CB636"/>
      <c r="CC636"/>
      <c r="CD636"/>
    </row>
    <row r="637" spans="1:82" s="36" customFormat="1" x14ac:dyDescent="0.3">
      <c r="A637" s="39" t="s">
        <v>391</v>
      </c>
      <c r="B637" s="43" t="s">
        <v>497</v>
      </c>
      <c r="C637" s="44" t="s">
        <v>4</v>
      </c>
      <c r="D637" s="144">
        <v>2</v>
      </c>
      <c r="E637" s="176"/>
      <c r="F637" s="176"/>
      <c r="G637" s="242"/>
      <c r="H637"/>
      <c r="I637"/>
      <c r="J637"/>
      <c r="K637"/>
      <c r="L637"/>
      <c r="M637"/>
      <c r="N637"/>
      <c r="O637"/>
      <c r="P637"/>
      <c r="Q637"/>
      <c r="R637"/>
      <c r="S637"/>
      <c r="T637"/>
      <c r="U637"/>
      <c r="V637"/>
      <c r="W637"/>
      <c r="X637"/>
      <c r="Y637"/>
      <c r="Z637"/>
      <c r="AA637"/>
      <c r="AB637"/>
      <c r="AC637"/>
      <c r="AD637"/>
      <c r="AE637"/>
      <c r="AF637"/>
      <c r="AG637"/>
      <c r="AH637"/>
      <c r="AI637"/>
      <c r="AJ637"/>
      <c r="AK637"/>
      <c r="AL637"/>
      <c r="AM637"/>
      <c r="AN637"/>
      <c r="AO637"/>
      <c r="AP637"/>
      <c r="AQ637"/>
      <c r="AR637"/>
      <c r="AS637"/>
      <c r="AT637"/>
      <c r="AU637"/>
      <c r="AV637"/>
      <c r="AW637"/>
      <c r="AX637"/>
      <c r="AY637"/>
      <c r="AZ637"/>
      <c r="BA637"/>
      <c r="BB637"/>
      <c r="BC637"/>
      <c r="BD637"/>
      <c r="BE637"/>
      <c r="BF637"/>
      <c r="BG637"/>
      <c r="BH637"/>
      <c r="BI637"/>
      <c r="BJ637"/>
      <c r="BK637"/>
      <c r="BL637"/>
      <c r="BM637"/>
      <c r="BN637"/>
      <c r="BO637"/>
      <c r="BP637"/>
      <c r="BQ637"/>
      <c r="BR637"/>
      <c r="BS637"/>
      <c r="BT637"/>
      <c r="BU637"/>
      <c r="BV637"/>
      <c r="BW637"/>
      <c r="BX637"/>
      <c r="BY637"/>
      <c r="BZ637"/>
      <c r="CA637"/>
      <c r="CB637"/>
      <c r="CC637"/>
      <c r="CD637"/>
    </row>
    <row r="638" spans="1:82" s="36" customFormat="1" x14ac:dyDescent="0.3">
      <c r="A638" s="39" t="s">
        <v>392</v>
      </c>
      <c r="B638" s="43" t="s">
        <v>498</v>
      </c>
      <c r="C638" s="44" t="s">
        <v>4</v>
      </c>
      <c r="D638" s="144">
        <v>1</v>
      </c>
      <c r="E638" s="176"/>
      <c r="F638" s="176"/>
      <c r="G638" s="242"/>
      <c r="H638"/>
      <c r="I638"/>
      <c r="J638"/>
      <c r="K638"/>
      <c r="L638"/>
      <c r="M638"/>
      <c r="N638"/>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row>
    <row r="639" spans="1:82" s="36" customFormat="1" x14ac:dyDescent="0.3">
      <c r="A639" s="39" t="s">
        <v>704</v>
      </c>
      <c r="B639" s="43" t="s">
        <v>499</v>
      </c>
      <c r="C639" s="44" t="s">
        <v>4</v>
      </c>
      <c r="D639" s="144">
        <v>2</v>
      </c>
      <c r="E639" s="176"/>
      <c r="F639" s="176"/>
      <c r="G639" s="242"/>
      <c r="H639"/>
      <c r="I639"/>
      <c r="J639"/>
      <c r="K639"/>
      <c r="L639"/>
      <c r="M639"/>
      <c r="N639"/>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c r="BG639"/>
      <c r="BH639"/>
      <c r="BI639"/>
      <c r="BJ639"/>
      <c r="BK639"/>
      <c r="BL639"/>
      <c r="BM639"/>
      <c r="BN639"/>
      <c r="BO639"/>
      <c r="BP639"/>
      <c r="BQ639"/>
      <c r="BR639"/>
      <c r="BS639"/>
      <c r="BT639"/>
      <c r="BU639"/>
      <c r="BV639"/>
      <c r="BW639"/>
      <c r="BX639"/>
      <c r="BY639"/>
      <c r="BZ639"/>
      <c r="CA639"/>
      <c r="CB639"/>
      <c r="CC639"/>
      <c r="CD639"/>
    </row>
    <row r="640" spans="1:82" s="36" customFormat="1" x14ac:dyDescent="0.3">
      <c r="A640" s="39" t="s">
        <v>705</v>
      </c>
      <c r="B640" s="43" t="s">
        <v>500</v>
      </c>
      <c r="C640" s="44" t="s">
        <v>4</v>
      </c>
      <c r="D640" s="144">
        <v>5</v>
      </c>
      <c r="E640" s="176"/>
      <c r="F640" s="176"/>
      <c r="G640" s="242"/>
      <c r="H640"/>
      <c r="I640"/>
      <c r="J640"/>
      <c r="K640"/>
      <c r="L640"/>
      <c r="M640"/>
      <c r="N640"/>
      <c r="O640"/>
      <c r="P640"/>
      <c r="Q640"/>
      <c r="R640"/>
      <c r="S640"/>
      <c r="T640"/>
      <c r="U640"/>
      <c r="V640"/>
      <c r="W640"/>
      <c r="X640"/>
      <c r="Y640"/>
      <c r="Z640"/>
      <c r="AA640"/>
      <c r="AB640"/>
      <c r="AC640"/>
      <c r="AD640"/>
      <c r="AE640"/>
      <c r="AF640"/>
      <c r="AG640"/>
      <c r="AH640"/>
      <c r="AI640"/>
      <c r="AJ640"/>
      <c r="AK640"/>
      <c r="AL640"/>
      <c r="AM640"/>
      <c r="AN640"/>
      <c r="AO640"/>
      <c r="AP640"/>
      <c r="AQ640"/>
      <c r="AR640"/>
      <c r="AS640"/>
      <c r="AT640"/>
      <c r="AU640"/>
      <c r="AV640"/>
      <c r="AW640"/>
      <c r="AX640"/>
      <c r="AY640"/>
      <c r="AZ640"/>
      <c r="BA640"/>
      <c r="BB640"/>
      <c r="BC640"/>
      <c r="BD640"/>
      <c r="BE640"/>
      <c r="BF640"/>
      <c r="BG640"/>
      <c r="BH640"/>
      <c r="BI640"/>
      <c r="BJ640"/>
      <c r="BK640"/>
      <c r="BL640"/>
      <c r="BM640"/>
      <c r="BN640"/>
      <c r="BO640"/>
      <c r="BP640"/>
      <c r="BQ640"/>
      <c r="BR640"/>
      <c r="BS640"/>
      <c r="BT640"/>
      <c r="BU640"/>
      <c r="BV640"/>
      <c r="BW640"/>
      <c r="BX640"/>
      <c r="BY640"/>
      <c r="BZ640"/>
      <c r="CA640"/>
      <c r="CB640"/>
      <c r="CC640"/>
      <c r="CD640"/>
    </row>
    <row r="641" spans="1:82" s="36" customFormat="1" x14ac:dyDescent="0.3">
      <c r="A641" s="39" t="s">
        <v>706</v>
      </c>
      <c r="B641" s="43" t="s">
        <v>501</v>
      </c>
      <c r="C641" s="44" t="s">
        <v>26</v>
      </c>
      <c r="D641" s="144">
        <v>1</v>
      </c>
      <c r="E641" s="176"/>
      <c r="F641" s="176"/>
      <c r="G641" s="242"/>
      <c r="H641"/>
      <c r="I641"/>
      <c r="J641"/>
      <c r="K641"/>
      <c r="L641"/>
      <c r="M641"/>
      <c r="N641"/>
      <c r="O641"/>
      <c r="P641"/>
      <c r="Q641"/>
      <c r="R641"/>
      <c r="S641"/>
      <c r="T641"/>
      <c r="U641"/>
      <c r="V641"/>
      <c r="W641"/>
      <c r="X641"/>
      <c r="Y641"/>
      <c r="Z641"/>
      <c r="AA641"/>
      <c r="AB641"/>
      <c r="AC641"/>
      <c r="AD641"/>
      <c r="AE641"/>
      <c r="AF641"/>
      <c r="AG641"/>
      <c r="AH641"/>
      <c r="AI641"/>
      <c r="AJ641"/>
      <c r="AK641"/>
      <c r="AL641"/>
      <c r="AM641"/>
      <c r="AN641"/>
      <c r="AO641"/>
      <c r="AP641"/>
      <c r="AQ641"/>
      <c r="AR641"/>
      <c r="AS641"/>
      <c r="AT641"/>
      <c r="AU641"/>
      <c r="AV641"/>
      <c r="AW641"/>
      <c r="AX641"/>
      <c r="AY641"/>
      <c r="AZ641"/>
      <c r="BA641"/>
      <c r="BB641"/>
      <c r="BC641"/>
      <c r="BD641"/>
      <c r="BE641"/>
      <c r="BF641"/>
      <c r="BG641"/>
      <c r="BH641"/>
      <c r="BI641"/>
      <c r="BJ641"/>
      <c r="BK641"/>
      <c r="BL641"/>
      <c r="BM641"/>
      <c r="BN641"/>
      <c r="BO641"/>
      <c r="BP641"/>
      <c r="BQ641"/>
      <c r="BR641"/>
      <c r="BS641"/>
      <c r="BT641"/>
      <c r="BU641"/>
      <c r="BV641"/>
      <c r="BW641"/>
      <c r="BX641"/>
      <c r="BY641"/>
      <c r="BZ641"/>
      <c r="CA641"/>
      <c r="CB641"/>
      <c r="CC641"/>
      <c r="CD641"/>
    </row>
    <row r="642" spans="1:82" s="36" customFormat="1" x14ac:dyDescent="0.3">
      <c r="A642" s="39" t="s">
        <v>707</v>
      </c>
      <c r="B642" s="43" t="s">
        <v>66</v>
      </c>
      <c r="C642" s="44" t="s">
        <v>4</v>
      </c>
      <c r="D642" s="144">
        <v>3</v>
      </c>
      <c r="E642" s="176"/>
      <c r="F642" s="176"/>
      <c r="G642" s="242"/>
      <c r="H642"/>
      <c r="I642"/>
      <c r="J642"/>
      <c r="K642"/>
      <c r="L642"/>
      <c r="M642"/>
      <c r="N642"/>
      <c r="O642"/>
      <c r="P642"/>
      <c r="Q642"/>
      <c r="R642"/>
      <c r="S642"/>
      <c r="T642"/>
      <c r="U642"/>
      <c r="V642"/>
      <c r="W642"/>
      <c r="X642"/>
      <c r="Y642"/>
      <c r="Z642"/>
      <c r="AA642"/>
      <c r="AB642"/>
      <c r="AC642"/>
      <c r="AD642"/>
      <c r="AE642"/>
      <c r="AF642"/>
      <c r="AG642"/>
      <c r="AH642"/>
      <c r="AI642"/>
      <c r="AJ642"/>
      <c r="AK642"/>
      <c r="AL642"/>
      <c r="AM642"/>
      <c r="AN642"/>
      <c r="AO642"/>
      <c r="AP642"/>
      <c r="AQ642"/>
      <c r="AR642"/>
      <c r="AS642"/>
      <c r="AT642"/>
      <c r="AU642"/>
      <c r="AV642"/>
      <c r="AW642"/>
      <c r="AX642"/>
      <c r="AY642"/>
      <c r="AZ642"/>
      <c r="BA642"/>
      <c r="BB642"/>
      <c r="BC642"/>
      <c r="BD642"/>
      <c r="BE642"/>
      <c r="BF642"/>
      <c r="BG642"/>
      <c r="BH642"/>
      <c r="BI642"/>
      <c r="BJ642"/>
      <c r="BK642"/>
      <c r="BL642"/>
      <c r="BM642"/>
      <c r="BN642"/>
      <c r="BO642"/>
      <c r="BP642"/>
      <c r="BQ642"/>
      <c r="BR642"/>
      <c r="BS642"/>
      <c r="BT642"/>
      <c r="BU642"/>
      <c r="BV642"/>
      <c r="BW642"/>
      <c r="BX642"/>
      <c r="BY642"/>
      <c r="BZ642"/>
      <c r="CA642"/>
      <c r="CB642"/>
      <c r="CC642"/>
      <c r="CD642"/>
    </row>
    <row r="643" spans="1:82" s="36" customFormat="1" x14ac:dyDescent="0.3">
      <c r="A643" s="39" t="s">
        <v>708</v>
      </c>
      <c r="B643" s="43" t="s">
        <v>502</v>
      </c>
      <c r="C643" s="44" t="s">
        <v>12</v>
      </c>
      <c r="D643" s="144">
        <v>1</v>
      </c>
      <c r="E643" s="176"/>
      <c r="F643" s="176"/>
      <c r="G643" s="242"/>
      <c r="H643"/>
      <c r="I643"/>
      <c r="J643"/>
      <c r="K643"/>
      <c r="L643"/>
      <c r="M643"/>
      <c r="N643"/>
      <c r="O643"/>
      <c r="P643"/>
      <c r="Q643"/>
      <c r="R643"/>
      <c r="S643"/>
      <c r="T643"/>
      <c r="U643"/>
      <c r="V643"/>
      <c r="W643"/>
      <c r="X643"/>
      <c r="Y643"/>
      <c r="Z643"/>
      <c r="AA643"/>
      <c r="AB643"/>
      <c r="AC643"/>
      <c r="AD643"/>
      <c r="AE643"/>
      <c r="AF643"/>
      <c r="AG643"/>
      <c r="AH643"/>
      <c r="AI643"/>
      <c r="AJ643"/>
      <c r="AK643"/>
      <c r="AL643"/>
      <c r="AM643"/>
      <c r="AN643"/>
      <c r="AO643"/>
      <c r="AP643"/>
      <c r="AQ643"/>
      <c r="AR643"/>
      <c r="AS643"/>
      <c r="AT643"/>
      <c r="AU643"/>
      <c r="AV643"/>
      <c r="AW643"/>
      <c r="AX643"/>
      <c r="AY643"/>
      <c r="AZ643"/>
      <c r="BA643"/>
      <c r="BB643"/>
      <c r="BC643"/>
      <c r="BD643"/>
      <c r="BE643"/>
      <c r="BF643"/>
      <c r="BG643"/>
      <c r="BH643"/>
      <c r="BI643"/>
      <c r="BJ643"/>
      <c r="BK643"/>
      <c r="BL643"/>
      <c r="BM643"/>
      <c r="BN643"/>
      <c r="BO643"/>
      <c r="BP643"/>
      <c r="BQ643"/>
      <c r="BR643"/>
      <c r="BS643"/>
      <c r="BT643"/>
      <c r="BU643"/>
      <c r="BV643"/>
      <c r="BW643"/>
      <c r="BX643"/>
      <c r="BY643"/>
      <c r="BZ643"/>
      <c r="CA643"/>
      <c r="CB643"/>
      <c r="CC643"/>
      <c r="CD643"/>
    </row>
    <row r="644" spans="1:82" s="36" customFormat="1" ht="27" x14ac:dyDescent="0.3">
      <c r="A644" s="39" t="s">
        <v>709</v>
      </c>
      <c r="B644" s="43" t="s">
        <v>503</v>
      </c>
      <c r="C644" s="44" t="s">
        <v>26</v>
      </c>
      <c r="D644" s="144">
        <v>1</v>
      </c>
      <c r="E644" s="176"/>
      <c r="F644" s="176"/>
      <c r="G644" s="242"/>
      <c r="H644"/>
      <c r="I644"/>
      <c r="J644"/>
      <c r="K644"/>
      <c r="L644"/>
      <c r="M644"/>
      <c r="N644"/>
      <c r="O644"/>
      <c r="P644"/>
      <c r="Q644"/>
      <c r="R644"/>
      <c r="S644"/>
      <c r="T644"/>
      <c r="U644"/>
      <c r="V644"/>
      <c r="W644"/>
      <c r="X644"/>
      <c r="Y644"/>
      <c r="Z644"/>
      <c r="AA644"/>
      <c r="AB644"/>
      <c r="AC644"/>
      <c r="AD644"/>
      <c r="AE644"/>
      <c r="AF644"/>
      <c r="AG644"/>
      <c r="AH644"/>
      <c r="AI644"/>
      <c r="AJ644"/>
      <c r="AK644"/>
      <c r="AL644"/>
      <c r="AM644"/>
      <c r="AN644"/>
      <c r="AO644"/>
      <c r="AP644"/>
      <c r="AQ644"/>
      <c r="AR644"/>
      <c r="AS644"/>
      <c r="AT644"/>
      <c r="AU644"/>
      <c r="AV644"/>
      <c r="AW644"/>
      <c r="AX644"/>
      <c r="AY644"/>
      <c r="AZ644"/>
      <c r="BA644"/>
      <c r="BB644"/>
      <c r="BC644"/>
      <c r="BD644"/>
      <c r="BE644"/>
      <c r="BF644"/>
      <c r="BG644"/>
      <c r="BH644"/>
      <c r="BI644"/>
      <c r="BJ644"/>
      <c r="BK644"/>
      <c r="BL644"/>
      <c r="BM644"/>
      <c r="BN644"/>
      <c r="BO644"/>
      <c r="BP644"/>
      <c r="BQ644"/>
      <c r="BR644"/>
      <c r="BS644"/>
      <c r="BT644"/>
      <c r="BU644"/>
      <c r="BV644"/>
      <c r="BW644"/>
      <c r="BX644"/>
      <c r="BY644"/>
      <c r="BZ644"/>
      <c r="CA644"/>
      <c r="CB644"/>
      <c r="CC644"/>
      <c r="CD644"/>
    </row>
    <row r="645" spans="1:82" s="36" customFormat="1" x14ac:dyDescent="0.3">
      <c r="A645" s="288" t="s">
        <v>722</v>
      </c>
      <c r="B645" s="278"/>
      <c r="C645" s="295"/>
      <c r="D645" s="296"/>
      <c r="E645" s="273"/>
      <c r="F645" s="273"/>
      <c r="G645" s="290">
        <f>+SUM(F635:F644)</f>
        <v>0</v>
      </c>
      <c r="H645"/>
      <c r="I645"/>
      <c r="J645"/>
      <c r="K645"/>
      <c r="L645"/>
      <c r="M645"/>
      <c r="N645"/>
      <c r="O645"/>
      <c r="P645"/>
      <c r="Q645"/>
      <c r="R645"/>
      <c r="S645"/>
      <c r="T645"/>
      <c r="U645"/>
      <c r="V645"/>
      <c r="W645"/>
      <c r="X645"/>
      <c r="Y645"/>
      <c r="Z645"/>
      <c r="AA645"/>
      <c r="AB645"/>
      <c r="AC645"/>
      <c r="AD645"/>
      <c r="AE645"/>
      <c r="AF645"/>
      <c r="AG645"/>
      <c r="AH645"/>
      <c r="AI645"/>
      <c r="AJ645"/>
      <c r="AK645"/>
      <c r="AL645"/>
      <c r="AM645"/>
      <c r="AN645"/>
      <c r="AO645"/>
      <c r="AP645"/>
      <c r="AQ645"/>
      <c r="AR645"/>
      <c r="AS645"/>
      <c r="AT645"/>
      <c r="AU645"/>
      <c r="AV645"/>
      <c r="AW645"/>
      <c r="AX645"/>
      <c r="AY645"/>
      <c r="AZ645"/>
      <c r="BA645"/>
      <c r="BB645"/>
      <c r="BC645"/>
      <c r="BD645"/>
      <c r="BE645"/>
      <c r="BF645"/>
      <c r="BG645"/>
      <c r="BH645"/>
      <c r="BI645"/>
      <c r="BJ645"/>
      <c r="BK645"/>
      <c r="BL645"/>
      <c r="BM645"/>
      <c r="BN645"/>
      <c r="BO645"/>
      <c r="BP645"/>
      <c r="BQ645"/>
      <c r="BR645"/>
      <c r="BS645"/>
      <c r="BT645"/>
      <c r="BU645"/>
      <c r="BV645"/>
      <c r="BW645"/>
      <c r="BX645"/>
      <c r="BY645"/>
      <c r="BZ645"/>
      <c r="CA645"/>
      <c r="CB645"/>
      <c r="CC645"/>
      <c r="CD645"/>
    </row>
    <row r="646" spans="1:82" s="36" customFormat="1" ht="15" customHeight="1" x14ac:dyDescent="0.3">
      <c r="A646" s="39"/>
      <c r="B646" s="38"/>
      <c r="C646" s="39"/>
      <c r="D646" s="143"/>
      <c r="E646" s="176"/>
      <c r="F646" s="176"/>
      <c r="G646" s="240"/>
      <c r="H646"/>
      <c r="I646"/>
      <c r="J646"/>
      <c r="K646"/>
      <c r="L646"/>
      <c r="M646"/>
      <c r="N646"/>
      <c r="O646"/>
      <c r="P646"/>
      <c r="Q646"/>
      <c r="R646"/>
      <c r="S646"/>
      <c r="T646"/>
      <c r="U646"/>
      <c r="V646"/>
      <c r="W646"/>
      <c r="X646"/>
      <c r="Y646"/>
      <c r="Z646"/>
      <c r="AA646"/>
      <c r="AB646"/>
      <c r="AC646"/>
      <c r="AD646"/>
      <c r="AE646"/>
      <c r="AF646"/>
      <c r="AG646"/>
      <c r="AH646"/>
      <c r="AI646"/>
      <c r="AJ646"/>
      <c r="AK646"/>
      <c r="AL646"/>
      <c r="AM646"/>
      <c r="AN646"/>
      <c r="AO646"/>
      <c r="AP646"/>
      <c r="AQ646"/>
      <c r="AR646"/>
      <c r="AS646"/>
      <c r="AT646"/>
      <c r="AU646"/>
      <c r="AV646"/>
      <c r="AW646"/>
      <c r="AX646"/>
      <c r="AY646"/>
      <c r="AZ646"/>
      <c r="BA646"/>
      <c r="BB646"/>
      <c r="BC646"/>
      <c r="BD646"/>
      <c r="BE646"/>
      <c r="BF646"/>
      <c r="BG646"/>
      <c r="BH646"/>
      <c r="BI646"/>
      <c r="BJ646"/>
      <c r="BK646"/>
      <c r="BL646"/>
      <c r="BM646"/>
      <c r="BN646"/>
      <c r="BO646"/>
      <c r="BP646"/>
      <c r="BQ646"/>
      <c r="BR646"/>
      <c r="BS646"/>
      <c r="BT646"/>
      <c r="BU646"/>
      <c r="BV646"/>
      <c r="BW646"/>
      <c r="BX646"/>
      <c r="BY646"/>
      <c r="BZ646"/>
      <c r="CA646"/>
      <c r="CB646"/>
      <c r="CC646"/>
      <c r="CD646"/>
    </row>
    <row r="647" spans="1:82" s="36" customFormat="1" x14ac:dyDescent="0.3">
      <c r="A647" s="38" t="s">
        <v>539</v>
      </c>
      <c r="B647" s="38" t="s">
        <v>70</v>
      </c>
      <c r="C647" s="39"/>
      <c r="D647" s="143"/>
      <c r="E647" s="176"/>
      <c r="F647" s="176"/>
      <c r="G647" s="240"/>
      <c r="H647"/>
      <c r="I647"/>
      <c r="J647"/>
      <c r="K647"/>
      <c r="L647"/>
      <c r="M647"/>
      <c r="N647"/>
      <c r="O647"/>
      <c r="P647"/>
      <c r="Q647"/>
      <c r="R647"/>
      <c r="S647"/>
      <c r="T647"/>
      <c r="U647"/>
      <c r="V647"/>
      <c r="W647"/>
      <c r="X647"/>
      <c r="Y647"/>
      <c r="Z647"/>
      <c r="AA647"/>
      <c r="AB647"/>
      <c r="AC647"/>
      <c r="AD647"/>
      <c r="AE647"/>
      <c r="AF647"/>
      <c r="AG647"/>
      <c r="AH647"/>
      <c r="AI647"/>
      <c r="AJ647"/>
      <c r="AK647"/>
      <c r="AL647"/>
      <c r="AM647"/>
      <c r="AN647"/>
      <c r="AO647"/>
      <c r="AP647"/>
      <c r="AQ647"/>
      <c r="AR647"/>
      <c r="AS647"/>
      <c r="AT647"/>
      <c r="AU647"/>
      <c r="AV647"/>
      <c r="AW647"/>
      <c r="AX647"/>
      <c r="AY647"/>
      <c r="AZ647"/>
      <c r="BA647"/>
      <c r="BB647"/>
      <c r="BC647"/>
      <c r="BD647"/>
      <c r="BE647"/>
      <c r="BF647"/>
      <c r="BG647"/>
      <c r="BH647"/>
      <c r="BI647"/>
      <c r="BJ647"/>
      <c r="BK647"/>
      <c r="BL647"/>
      <c r="BM647"/>
      <c r="BN647"/>
      <c r="BO647"/>
      <c r="BP647"/>
      <c r="BQ647"/>
      <c r="BR647"/>
      <c r="BS647"/>
      <c r="BT647"/>
      <c r="BU647"/>
      <c r="BV647"/>
      <c r="BW647"/>
      <c r="BX647"/>
      <c r="BY647"/>
      <c r="BZ647"/>
      <c r="CA647"/>
      <c r="CB647"/>
      <c r="CC647"/>
      <c r="CD647"/>
    </row>
    <row r="648" spans="1:82" s="36" customFormat="1" ht="31.5" customHeight="1" x14ac:dyDescent="0.3">
      <c r="A648" s="39" t="s">
        <v>396</v>
      </c>
      <c r="B648" s="20" t="s">
        <v>461</v>
      </c>
      <c r="C648" s="39" t="s">
        <v>34</v>
      </c>
      <c r="D648" s="139">
        <v>29.15</v>
      </c>
      <c r="E648" s="176"/>
      <c r="F648" s="176"/>
      <c r="G648" s="242"/>
      <c r="H648"/>
      <c r="I648"/>
      <c r="J648"/>
      <c r="K648"/>
      <c r="L648"/>
      <c r="M648"/>
      <c r="N648"/>
      <c r="O648"/>
      <c r="P648"/>
      <c r="Q648"/>
      <c r="R648"/>
      <c r="S648"/>
      <c r="T648"/>
      <c r="U648"/>
      <c r="V648"/>
      <c r="W648"/>
      <c r="X648"/>
      <c r="Y648"/>
      <c r="Z648"/>
      <c r="AA648"/>
      <c r="AB648"/>
      <c r="AC648"/>
      <c r="AD648"/>
      <c r="AE648"/>
      <c r="AF648"/>
      <c r="AG648"/>
      <c r="AH648"/>
      <c r="AI648"/>
      <c r="AJ648"/>
      <c r="AK648"/>
      <c r="AL648"/>
      <c r="AM648"/>
      <c r="AN648"/>
      <c r="AO648"/>
      <c r="AP648"/>
      <c r="AQ648"/>
      <c r="AR648"/>
      <c r="AS648"/>
      <c r="AT648"/>
      <c r="AU648"/>
      <c r="AV648"/>
      <c r="AW648"/>
      <c r="AX648"/>
      <c r="AY648"/>
      <c r="AZ648"/>
      <c r="BA648"/>
      <c r="BB648"/>
      <c r="BC648"/>
      <c r="BD648"/>
      <c r="BE648"/>
      <c r="BF648"/>
      <c r="BG648"/>
      <c r="BH648"/>
      <c r="BI648"/>
      <c r="BJ648"/>
      <c r="BK648"/>
      <c r="BL648"/>
      <c r="BM648"/>
      <c r="BN648"/>
      <c r="BO648"/>
      <c r="BP648"/>
      <c r="BQ648"/>
      <c r="BR648"/>
      <c r="BS648"/>
      <c r="BT648"/>
      <c r="BU648"/>
      <c r="BV648"/>
      <c r="BW648"/>
      <c r="BX648"/>
      <c r="BY648"/>
      <c r="BZ648"/>
      <c r="CA648"/>
      <c r="CB648"/>
      <c r="CC648"/>
      <c r="CD648"/>
    </row>
    <row r="649" spans="1:82" s="36" customFormat="1" x14ac:dyDescent="0.3">
      <c r="A649" s="39" t="s">
        <v>397</v>
      </c>
      <c r="B649" s="39" t="s">
        <v>263</v>
      </c>
      <c r="C649" s="39" t="s">
        <v>34</v>
      </c>
      <c r="D649" s="139">
        <v>20</v>
      </c>
      <c r="E649" s="176"/>
      <c r="F649" s="176"/>
      <c r="G649" s="242"/>
      <c r="H649"/>
      <c r="I649"/>
      <c r="J649"/>
      <c r="K649"/>
      <c r="L649"/>
      <c r="M649"/>
      <c r="N649"/>
      <c r="O649"/>
      <c r="P649"/>
      <c r="Q649"/>
      <c r="R649"/>
      <c r="S649"/>
      <c r="T649"/>
      <c r="U649"/>
      <c r="V649"/>
      <c r="W649"/>
      <c r="X649"/>
      <c r="Y649"/>
      <c r="Z649"/>
      <c r="AA649"/>
      <c r="AB649"/>
      <c r="AC649"/>
      <c r="AD649"/>
      <c r="AE649"/>
      <c r="AF649"/>
      <c r="AG649"/>
      <c r="AH649"/>
      <c r="AI649"/>
      <c r="AJ649"/>
      <c r="AK649"/>
      <c r="AL649"/>
      <c r="AM649"/>
      <c r="AN649"/>
      <c r="AO649"/>
      <c r="AP649"/>
      <c r="AQ649"/>
      <c r="AR649"/>
      <c r="AS649"/>
      <c r="AT649"/>
      <c r="AU649"/>
      <c r="AV649"/>
      <c r="AW649"/>
      <c r="AX649"/>
      <c r="AY649"/>
      <c r="AZ649"/>
      <c r="BA649"/>
      <c r="BB649"/>
      <c r="BC649"/>
      <c r="BD649"/>
      <c r="BE649"/>
      <c r="BF649"/>
      <c r="BG649"/>
      <c r="BH649"/>
      <c r="BI649"/>
      <c r="BJ649"/>
      <c r="BK649"/>
      <c r="BL649"/>
      <c r="BM649"/>
      <c r="BN649"/>
      <c r="BO649"/>
      <c r="BP649"/>
      <c r="BQ649"/>
      <c r="BR649"/>
      <c r="BS649"/>
      <c r="BT649"/>
      <c r="BU649"/>
      <c r="BV649"/>
      <c r="BW649"/>
      <c r="BX649"/>
      <c r="BY649"/>
      <c r="BZ649"/>
      <c r="CA649"/>
      <c r="CB649"/>
      <c r="CC649"/>
      <c r="CD649"/>
    </row>
    <row r="650" spans="1:82" s="36" customFormat="1" x14ac:dyDescent="0.3">
      <c r="A650" s="39" t="s">
        <v>547</v>
      </c>
      <c r="B650" s="39" t="s">
        <v>504</v>
      </c>
      <c r="C650" s="39" t="s">
        <v>4</v>
      </c>
      <c r="D650" s="139">
        <v>4</v>
      </c>
      <c r="E650" s="176"/>
      <c r="F650" s="176"/>
      <c r="G650" s="242"/>
      <c r="H650"/>
      <c r="I650"/>
      <c r="J650"/>
      <c r="K650"/>
      <c r="L650"/>
      <c r="M650"/>
      <c r="N650"/>
      <c r="O650"/>
      <c r="P650"/>
      <c r="Q650"/>
      <c r="R650"/>
      <c r="S650"/>
      <c r="T650"/>
      <c r="U650"/>
      <c r="V650"/>
      <c r="W650"/>
      <c r="X650"/>
      <c r="Y650"/>
      <c r="Z650"/>
      <c r="AA650"/>
      <c r="AB650"/>
      <c r="AC650"/>
      <c r="AD650"/>
      <c r="AE650"/>
      <c r="AF650"/>
      <c r="AG650"/>
      <c r="AH650"/>
      <c r="AI650"/>
      <c r="AJ650"/>
      <c r="AK650"/>
      <c r="AL650"/>
      <c r="AM650"/>
      <c r="AN650"/>
      <c r="AO650"/>
      <c r="AP650"/>
      <c r="AQ650"/>
      <c r="AR650"/>
      <c r="AS650"/>
      <c r="AT650"/>
      <c r="AU650"/>
      <c r="AV650"/>
      <c r="AW650"/>
      <c r="AX650"/>
      <c r="AY650"/>
      <c r="AZ650"/>
      <c r="BA650"/>
      <c r="BB650"/>
      <c r="BC650"/>
      <c r="BD650"/>
      <c r="BE650"/>
      <c r="BF650"/>
      <c r="BG650"/>
      <c r="BH650"/>
      <c r="BI650"/>
      <c r="BJ650"/>
      <c r="BK650"/>
      <c r="BL650"/>
      <c r="BM650"/>
      <c r="BN650"/>
      <c r="BO650"/>
      <c r="BP650"/>
      <c r="BQ650"/>
      <c r="BR650"/>
      <c r="BS650"/>
      <c r="BT650"/>
      <c r="BU650"/>
      <c r="BV650"/>
      <c r="BW650"/>
      <c r="BX650"/>
      <c r="BY650"/>
      <c r="BZ650"/>
      <c r="CA650"/>
      <c r="CB650"/>
      <c r="CC650"/>
      <c r="CD650"/>
    </row>
    <row r="651" spans="1:82" s="36" customFormat="1" x14ac:dyDescent="0.3">
      <c r="A651" s="288" t="s">
        <v>723</v>
      </c>
      <c r="B651" s="278"/>
      <c r="C651" s="291"/>
      <c r="D651" s="292"/>
      <c r="E651" s="273"/>
      <c r="F651" s="273"/>
      <c r="G651" s="290">
        <f>+SUM(F648:F650)</f>
        <v>0</v>
      </c>
      <c r="H651"/>
      <c r="I651"/>
      <c r="J651"/>
      <c r="K651"/>
      <c r="L651"/>
      <c r="M651"/>
      <c r="N651"/>
      <c r="O651"/>
      <c r="P651"/>
      <c r="Q651"/>
      <c r="R651"/>
      <c r="S651"/>
      <c r="T651"/>
      <c r="U651"/>
      <c r="V651"/>
      <c r="W651"/>
      <c r="X651"/>
      <c r="Y651"/>
      <c r="Z651"/>
      <c r="AA651"/>
      <c r="AB651"/>
      <c r="AC651"/>
      <c r="AD651"/>
      <c r="AE651"/>
      <c r="AF651"/>
      <c r="AG651"/>
      <c r="AH651"/>
      <c r="AI651"/>
      <c r="AJ651"/>
      <c r="AK651"/>
      <c r="AL651"/>
      <c r="AM651"/>
      <c r="AN651"/>
      <c r="AO651"/>
      <c r="AP651"/>
      <c r="AQ651"/>
      <c r="AR651"/>
      <c r="AS651"/>
      <c r="AT651"/>
      <c r="AU651"/>
      <c r="AV651"/>
      <c r="AW651"/>
      <c r="AX651"/>
      <c r="AY651"/>
      <c r="AZ651"/>
      <c r="BA651"/>
      <c r="BB651"/>
      <c r="BC651"/>
      <c r="BD651"/>
      <c r="BE651"/>
      <c r="BF651"/>
      <c r="BG651"/>
      <c r="BH651"/>
      <c r="BI651"/>
      <c r="BJ651"/>
      <c r="BK651"/>
      <c r="BL651"/>
      <c r="BM651"/>
      <c r="BN651"/>
      <c r="BO651"/>
      <c r="BP651"/>
      <c r="BQ651"/>
      <c r="BR651"/>
      <c r="BS651"/>
      <c r="BT651"/>
      <c r="BU651"/>
      <c r="BV651"/>
      <c r="BW651"/>
      <c r="BX651"/>
      <c r="BY651"/>
      <c r="BZ651"/>
      <c r="CA651"/>
      <c r="CB651"/>
      <c r="CC651"/>
      <c r="CD651"/>
    </row>
    <row r="652" spans="1:82" s="36" customFormat="1" x14ac:dyDescent="0.3">
      <c r="A652" s="38"/>
      <c r="B652" s="38"/>
      <c r="C652" s="39"/>
      <c r="D652" s="139"/>
      <c r="E652" s="176"/>
      <c r="F652" s="176"/>
      <c r="G652" s="242"/>
      <c r="H652"/>
      <c r="I652"/>
      <c r="J652"/>
      <c r="K652"/>
      <c r="L652"/>
      <c r="M652"/>
      <c r="N652"/>
      <c r="O652"/>
      <c r="P652"/>
      <c r="Q652"/>
      <c r="R652"/>
      <c r="S652"/>
      <c r="T652"/>
      <c r="U652"/>
      <c r="V652"/>
      <c r="W652"/>
      <c r="X652"/>
      <c r="Y652"/>
      <c r="Z652"/>
      <c r="AA652"/>
      <c r="AB652"/>
      <c r="AC652"/>
      <c r="AD652"/>
      <c r="AE652"/>
      <c r="AF652"/>
      <c r="AG652"/>
      <c r="AH652"/>
      <c r="AI652"/>
      <c r="AJ652"/>
      <c r="AK652"/>
      <c r="AL652"/>
      <c r="AM652"/>
      <c r="AN652"/>
      <c r="AO652"/>
      <c r="AP652"/>
      <c r="AQ652"/>
      <c r="AR652"/>
      <c r="AS652"/>
      <c r="AT652"/>
      <c r="AU652"/>
      <c r="AV652"/>
      <c r="AW652"/>
      <c r="AX652"/>
      <c r="AY652"/>
      <c r="AZ652"/>
      <c r="BA652"/>
      <c r="BB652"/>
      <c r="BC652"/>
      <c r="BD652"/>
      <c r="BE652"/>
      <c r="BF652"/>
      <c r="BG652"/>
      <c r="BH652"/>
      <c r="BI652"/>
      <c r="BJ652"/>
      <c r="BK652"/>
      <c r="BL652"/>
      <c r="BM652"/>
      <c r="BN652"/>
      <c r="BO652"/>
      <c r="BP652"/>
      <c r="BQ652"/>
      <c r="BR652"/>
      <c r="BS652"/>
      <c r="BT652"/>
      <c r="BU652"/>
      <c r="BV652"/>
      <c r="BW652"/>
      <c r="BX652"/>
      <c r="BY652"/>
      <c r="BZ652"/>
      <c r="CA652"/>
      <c r="CB652"/>
      <c r="CC652"/>
      <c r="CD652"/>
    </row>
    <row r="653" spans="1:82" s="36" customFormat="1" x14ac:dyDescent="0.3">
      <c r="A653" s="38" t="s">
        <v>574</v>
      </c>
      <c r="B653" s="38" t="s">
        <v>88</v>
      </c>
      <c r="C653" s="39"/>
      <c r="D653" s="143"/>
      <c r="E653" s="176"/>
      <c r="F653" s="176"/>
      <c r="G653" s="242"/>
      <c r="H653"/>
      <c r="I653"/>
      <c r="J653"/>
      <c r="K653"/>
      <c r="L653"/>
      <c r="M653"/>
      <c r="N653"/>
      <c r="O653"/>
      <c r="P653"/>
      <c r="Q653"/>
      <c r="R653"/>
      <c r="S653"/>
      <c r="T653"/>
      <c r="U653"/>
      <c r="V653"/>
      <c r="W653"/>
      <c r="X653"/>
      <c r="Y653"/>
      <c r="Z653"/>
      <c r="AA653"/>
      <c r="AB653"/>
      <c r="AC653"/>
      <c r="AD653"/>
      <c r="AE653"/>
      <c r="AF653"/>
      <c r="AG653"/>
      <c r="AH653"/>
      <c r="AI653"/>
      <c r="AJ653"/>
      <c r="AK653"/>
      <c r="AL653"/>
      <c r="AM653"/>
      <c r="AN653"/>
      <c r="AO653"/>
      <c r="AP653"/>
      <c r="AQ653"/>
      <c r="AR653"/>
      <c r="AS653"/>
      <c r="AT653"/>
      <c r="AU653"/>
      <c r="AV653"/>
      <c r="AW653"/>
      <c r="AX653"/>
      <c r="AY653"/>
      <c r="AZ653"/>
      <c r="BA653"/>
      <c r="BB653"/>
      <c r="BC653"/>
      <c r="BD653"/>
      <c r="BE653"/>
      <c r="BF653"/>
      <c r="BG653"/>
      <c r="BH653"/>
      <c r="BI653"/>
      <c r="BJ653"/>
      <c r="BK653"/>
      <c r="BL653"/>
      <c r="BM653"/>
      <c r="BN653"/>
      <c r="BO653"/>
      <c r="BP653"/>
      <c r="BQ653"/>
      <c r="BR653"/>
      <c r="BS653"/>
      <c r="BT653"/>
      <c r="BU653"/>
      <c r="BV653"/>
      <c r="BW653"/>
      <c r="BX653"/>
      <c r="BY653"/>
      <c r="BZ653"/>
      <c r="CA653"/>
      <c r="CB653"/>
      <c r="CC653"/>
      <c r="CD653"/>
    </row>
    <row r="654" spans="1:82" s="36" customFormat="1" x14ac:dyDescent="0.3">
      <c r="A654" s="39" t="s">
        <v>409</v>
      </c>
      <c r="B654" s="39" t="s">
        <v>505</v>
      </c>
      <c r="C654" s="39" t="s">
        <v>7</v>
      </c>
      <c r="D654" s="139">
        <v>271.14</v>
      </c>
      <c r="E654" s="176"/>
      <c r="F654" s="176"/>
      <c r="G654" s="242"/>
      <c r="H654"/>
      <c r="I654"/>
      <c r="J654"/>
      <c r="K654"/>
      <c r="L654"/>
      <c r="M654"/>
      <c r="N654"/>
      <c r="O654"/>
      <c r="P654"/>
      <c r="Q654"/>
      <c r="R654"/>
      <c r="S654"/>
      <c r="T654"/>
      <c r="U654"/>
      <c r="V654"/>
      <c r="W654"/>
      <c r="X654"/>
      <c r="Y654"/>
      <c r="Z654"/>
      <c r="AA654"/>
      <c r="AB654"/>
      <c r="AC654"/>
      <c r="AD654"/>
      <c r="AE654"/>
      <c r="AF654"/>
      <c r="AG654"/>
      <c r="AH654"/>
      <c r="AI654"/>
      <c r="AJ654"/>
      <c r="AK654"/>
      <c r="AL654"/>
      <c r="AM654"/>
      <c r="AN654"/>
      <c r="AO654"/>
      <c r="AP654"/>
      <c r="AQ654"/>
      <c r="AR654"/>
      <c r="AS654"/>
      <c r="AT654"/>
      <c r="AU654"/>
      <c r="AV654"/>
      <c r="AW654"/>
      <c r="AX654"/>
      <c r="AY654"/>
      <c r="AZ654"/>
      <c r="BA654"/>
      <c r="BB654"/>
      <c r="BC654"/>
      <c r="BD654"/>
      <c r="BE654"/>
      <c r="BF654"/>
      <c r="BG654"/>
      <c r="BH654"/>
      <c r="BI654"/>
      <c r="BJ654"/>
      <c r="BK654"/>
      <c r="BL654"/>
      <c r="BM654"/>
      <c r="BN654"/>
      <c r="BO654"/>
      <c r="BP654"/>
      <c r="BQ654"/>
      <c r="BR654"/>
      <c r="BS654"/>
      <c r="BT654"/>
      <c r="BU654"/>
      <c r="BV654"/>
      <c r="BW654"/>
      <c r="BX654"/>
      <c r="BY654"/>
      <c r="BZ654"/>
      <c r="CA654"/>
      <c r="CB654"/>
      <c r="CC654"/>
      <c r="CD654"/>
    </row>
    <row r="655" spans="1:82" s="36" customFormat="1" x14ac:dyDescent="0.3">
      <c r="A655" s="39" t="s">
        <v>690</v>
      </c>
      <c r="B655" s="39" t="s">
        <v>660</v>
      </c>
      <c r="C655" s="39" t="s">
        <v>7</v>
      </c>
      <c r="D655" s="139">
        <v>65.900000000000006</v>
      </c>
      <c r="E655" s="176"/>
      <c r="F655" s="176"/>
      <c r="G655" s="242"/>
      <c r="H655"/>
      <c r="I655"/>
      <c r="J655"/>
      <c r="K655"/>
      <c r="L655"/>
      <c r="M655"/>
      <c r="N655"/>
      <c r="O655"/>
      <c r="P655"/>
      <c r="Q655"/>
      <c r="R655"/>
      <c r="S655"/>
      <c r="T655"/>
      <c r="U655"/>
      <c r="V655"/>
      <c r="W655"/>
      <c r="X655"/>
      <c r="Y655"/>
      <c r="Z655"/>
      <c r="AA655"/>
      <c r="AB655"/>
      <c r="AC655"/>
      <c r="AD655"/>
      <c r="AE655"/>
      <c r="AF655"/>
      <c r="AG655"/>
      <c r="AH655"/>
      <c r="AI655"/>
      <c r="AJ655"/>
      <c r="AK655"/>
      <c r="AL655"/>
      <c r="AM655"/>
      <c r="AN655"/>
      <c r="AO655"/>
      <c r="AP655"/>
      <c r="AQ655"/>
      <c r="AR655"/>
      <c r="AS655"/>
      <c r="AT655"/>
      <c r="AU655"/>
      <c r="AV655"/>
      <c r="AW655"/>
      <c r="AX655"/>
      <c r="AY655"/>
      <c r="AZ655"/>
      <c r="BA655"/>
      <c r="BB655"/>
      <c r="BC655"/>
      <c r="BD655"/>
      <c r="BE655"/>
      <c r="BF655"/>
      <c r="BG655"/>
      <c r="BH655"/>
      <c r="BI655"/>
      <c r="BJ655"/>
      <c r="BK655"/>
      <c r="BL655"/>
      <c r="BM655"/>
      <c r="BN655"/>
      <c r="BO655"/>
      <c r="BP655"/>
      <c r="BQ655"/>
      <c r="BR655"/>
      <c r="BS655"/>
      <c r="BT655"/>
      <c r="BU655"/>
      <c r="BV655"/>
      <c r="BW655"/>
      <c r="BX655"/>
      <c r="BY655"/>
      <c r="BZ655"/>
      <c r="CA655"/>
      <c r="CB655"/>
      <c r="CC655"/>
      <c r="CD655"/>
    </row>
    <row r="656" spans="1:82" s="36" customFormat="1" ht="27" x14ac:dyDescent="0.3">
      <c r="A656" s="39" t="s">
        <v>411</v>
      </c>
      <c r="B656" s="45" t="s">
        <v>506</v>
      </c>
      <c r="C656" s="45" t="s">
        <v>7</v>
      </c>
      <c r="D656" s="145">
        <v>17.72</v>
      </c>
      <c r="E656" s="176"/>
      <c r="F656" s="176"/>
      <c r="G656" s="242"/>
      <c r="H656"/>
      <c r="I656"/>
      <c r="J656"/>
      <c r="K656"/>
      <c r="L656"/>
      <c r="M656"/>
      <c r="N656"/>
      <c r="O656"/>
      <c r="P656"/>
      <c r="Q656"/>
      <c r="R656"/>
      <c r="S656"/>
      <c r="T656"/>
      <c r="U656"/>
      <c r="V656"/>
      <c r="W656"/>
      <c r="X656"/>
      <c r="Y656"/>
      <c r="Z656"/>
      <c r="AA656"/>
      <c r="AB656"/>
      <c r="AC656"/>
      <c r="AD656"/>
      <c r="AE656"/>
      <c r="AF656"/>
      <c r="AG656"/>
      <c r="AH656"/>
      <c r="AI656"/>
      <c r="AJ656"/>
      <c r="AK656"/>
      <c r="AL656"/>
      <c r="AM656"/>
      <c r="AN656"/>
      <c r="AO656"/>
      <c r="AP656"/>
      <c r="AQ656"/>
      <c r="AR656"/>
      <c r="AS656"/>
      <c r="AT656"/>
      <c r="AU656"/>
      <c r="AV656"/>
      <c r="AW656"/>
      <c r="AX656"/>
      <c r="AY656"/>
      <c r="AZ656"/>
      <c r="BA656"/>
      <c r="BB656"/>
      <c r="BC656"/>
      <c r="BD656"/>
      <c r="BE656"/>
      <c r="BF656"/>
      <c r="BG656"/>
      <c r="BH656"/>
      <c r="BI656"/>
      <c r="BJ656"/>
      <c r="BK656"/>
      <c r="BL656"/>
      <c r="BM656"/>
      <c r="BN656"/>
      <c r="BO656"/>
      <c r="BP656"/>
      <c r="BQ656"/>
      <c r="BR656"/>
      <c r="BS656"/>
      <c r="BT656"/>
      <c r="BU656"/>
      <c r="BV656"/>
      <c r="BW656"/>
      <c r="BX656"/>
      <c r="BY656"/>
      <c r="BZ656"/>
      <c r="CA656"/>
      <c r="CB656"/>
      <c r="CC656"/>
      <c r="CD656"/>
    </row>
    <row r="657" spans="1:82" s="36" customFormat="1" x14ac:dyDescent="0.3">
      <c r="A657" s="288" t="s">
        <v>724</v>
      </c>
      <c r="B657" s="278"/>
      <c r="C657" s="291"/>
      <c r="D657" s="292"/>
      <c r="E657" s="273"/>
      <c r="F657" s="273"/>
      <c r="G657" s="290">
        <f>+SUM(F654:F656)</f>
        <v>0</v>
      </c>
      <c r="H657"/>
      <c r="I657"/>
      <c r="J657"/>
      <c r="K657"/>
      <c r="L657"/>
      <c r="M657"/>
      <c r="N657"/>
      <c r="O657"/>
      <c r="P657"/>
      <c r="Q657"/>
      <c r="R657"/>
      <c r="S657"/>
      <c r="T657"/>
      <c r="U657"/>
      <c r="V657"/>
      <c r="W657"/>
      <c r="X657"/>
      <c r="Y657"/>
      <c r="Z657"/>
      <c r="AA657"/>
      <c r="AB657"/>
      <c r="AC657"/>
      <c r="AD657"/>
      <c r="AE657"/>
      <c r="AF657"/>
      <c r="AG657"/>
      <c r="AH657"/>
      <c r="AI657"/>
      <c r="AJ657"/>
      <c r="AK657"/>
      <c r="AL657"/>
      <c r="AM657"/>
      <c r="AN657"/>
      <c r="AO657"/>
      <c r="AP657"/>
      <c r="AQ657"/>
      <c r="AR657"/>
      <c r="AS657"/>
      <c r="AT657"/>
      <c r="AU657"/>
      <c r="AV657"/>
      <c r="AW657"/>
      <c r="AX657"/>
      <c r="AY657"/>
      <c r="AZ657"/>
      <c r="BA657"/>
      <c r="BB657"/>
      <c r="BC657"/>
      <c r="BD657"/>
      <c r="BE657"/>
      <c r="BF657"/>
      <c r="BG657"/>
      <c r="BH657"/>
      <c r="BI657"/>
      <c r="BJ657"/>
      <c r="BK657"/>
      <c r="BL657"/>
      <c r="BM657"/>
      <c r="BN657"/>
      <c r="BO657"/>
      <c r="BP657"/>
      <c r="BQ657"/>
      <c r="BR657"/>
      <c r="BS657"/>
      <c r="BT657"/>
      <c r="BU657"/>
      <c r="BV657"/>
      <c r="BW657"/>
      <c r="BX657"/>
      <c r="BY657"/>
      <c r="BZ657"/>
      <c r="CA657"/>
      <c r="CB657"/>
      <c r="CC657"/>
      <c r="CD657"/>
    </row>
    <row r="658" spans="1:82" s="36" customFormat="1" x14ac:dyDescent="0.3">
      <c r="A658" s="38"/>
      <c r="B658" s="38"/>
      <c r="C658" s="39"/>
      <c r="D658" s="139"/>
      <c r="E658" s="176"/>
      <c r="F658" s="176"/>
      <c r="G658" s="241"/>
      <c r="H658"/>
      <c r="I658"/>
      <c r="J658"/>
      <c r="K658"/>
      <c r="L658"/>
      <c r="M658"/>
      <c r="N658"/>
      <c r="O658"/>
      <c r="P658"/>
      <c r="Q658"/>
      <c r="R658"/>
      <c r="S658"/>
      <c r="T658"/>
      <c r="U658"/>
      <c r="V658"/>
      <c r="W658"/>
      <c r="X658"/>
      <c r="Y658"/>
      <c r="Z658"/>
      <c r="AA658"/>
      <c r="AB658"/>
      <c r="AC658"/>
      <c r="AD658"/>
      <c r="AE658"/>
      <c r="AF658"/>
      <c r="AG658"/>
      <c r="AH658"/>
      <c r="AI658"/>
      <c r="AJ658"/>
      <c r="AK658"/>
      <c r="AL658"/>
      <c r="AM658"/>
      <c r="AN658"/>
      <c r="AO658"/>
      <c r="AP658"/>
      <c r="AQ658"/>
      <c r="AR658"/>
      <c r="AS658"/>
      <c r="AT658"/>
      <c r="AU658"/>
      <c r="AV658"/>
      <c r="AW658"/>
      <c r="AX658"/>
      <c r="AY658"/>
      <c r="AZ658"/>
      <c r="BA658"/>
      <c r="BB658"/>
      <c r="BC658"/>
      <c r="BD658"/>
      <c r="BE658"/>
      <c r="BF658"/>
      <c r="BG658"/>
      <c r="BH658"/>
      <c r="BI658"/>
      <c r="BJ658"/>
      <c r="BK658"/>
      <c r="BL658"/>
      <c r="BM658"/>
      <c r="BN658"/>
      <c r="BO658"/>
      <c r="BP658"/>
      <c r="BQ658"/>
      <c r="BR658"/>
      <c r="BS658"/>
      <c r="BT658"/>
      <c r="BU658"/>
      <c r="BV658"/>
      <c r="BW658"/>
      <c r="BX658"/>
      <c r="BY658"/>
      <c r="BZ658"/>
      <c r="CA658"/>
      <c r="CB658"/>
      <c r="CC658"/>
      <c r="CD658"/>
    </row>
    <row r="659" spans="1:82" s="36" customFormat="1" x14ac:dyDescent="0.3">
      <c r="A659" s="38" t="s">
        <v>575</v>
      </c>
      <c r="B659" s="38" t="s">
        <v>507</v>
      </c>
      <c r="C659" s="39"/>
      <c r="D659" s="143"/>
      <c r="E659" s="176"/>
      <c r="F659" s="176"/>
      <c r="G659" s="242"/>
      <c r="H659"/>
      <c r="I659"/>
      <c r="J659"/>
      <c r="K659"/>
      <c r="L659"/>
      <c r="M659"/>
      <c r="N659"/>
      <c r="O659"/>
      <c r="P659"/>
      <c r="Q659"/>
      <c r="R659"/>
      <c r="S659"/>
      <c r="T659"/>
      <c r="U659"/>
      <c r="V659"/>
      <c r="W659"/>
      <c r="X659"/>
      <c r="Y659"/>
      <c r="Z659"/>
      <c r="AA659"/>
      <c r="AB659"/>
      <c r="AC659"/>
      <c r="AD659"/>
      <c r="AE659"/>
      <c r="AF659"/>
      <c r="AG659"/>
      <c r="AH659"/>
      <c r="AI659"/>
      <c r="AJ659"/>
      <c r="AK659"/>
      <c r="AL659"/>
      <c r="AM659"/>
      <c r="AN659"/>
      <c r="AO659"/>
      <c r="AP659"/>
      <c r="AQ659"/>
      <c r="AR659"/>
      <c r="AS659"/>
      <c r="AT659"/>
      <c r="AU659"/>
      <c r="AV659"/>
      <c r="AW659"/>
      <c r="AX659"/>
      <c r="AY659"/>
      <c r="AZ659"/>
      <c r="BA659"/>
      <c r="BB659"/>
      <c r="BC659"/>
      <c r="BD659"/>
      <c r="BE659"/>
      <c r="BF659"/>
      <c r="BG659"/>
      <c r="BH659"/>
      <c r="BI659"/>
      <c r="BJ659"/>
      <c r="BK659"/>
      <c r="BL659"/>
      <c r="BM659"/>
      <c r="BN659"/>
      <c r="BO659"/>
      <c r="BP659"/>
      <c r="BQ659"/>
      <c r="BR659"/>
      <c r="BS659"/>
      <c r="BT659"/>
      <c r="BU659"/>
      <c r="BV659"/>
      <c r="BW659"/>
      <c r="BX659"/>
      <c r="BY659"/>
      <c r="BZ659"/>
      <c r="CA659"/>
      <c r="CB659"/>
      <c r="CC659"/>
      <c r="CD659"/>
    </row>
    <row r="660" spans="1:82" s="36" customFormat="1" x14ac:dyDescent="0.3">
      <c r="A660" s="39" t="s">
        <v>508</v>
      </c>
      <c r="B660" s="39" t="s">
        <v>230</v>
      </c>
      <c r="C660" s="39"/>
      <c r="D660" s="139">
        <v>271.14</v>
      </c>
      <c r="E660" s="176"/>
      <c r="F660" s="176"/>
      <c r="G660" s="242"/>
      <c r="H660"/>
      <c r="I660"/>
      <c r="J660"/>
      <c r="K660"/>
      <c r="L660"/>
      <c r="M660"/>
      <c r="N660"/>
      <c r="O660"/>
      <c r="P660"/>
      <c r="Q660"/>
      <c r="R660"/>
      <c r="S660"/>
      <c r="T660"/>
      <c r="U660"/>
      <c r="V660"/>
      <c r="W660"/>
      <c r="X660"/>
      <c r="Y660"/>
      <c r="Z660"/>
      <c r="AA660"/>
      <c r="AB660"/>
      <c r="AC660"/>
      <c r="AD660"/>
      <c r="AE660"/>
      <c r="AF660"/>
      <c r="AG660"/>
      <c r="AH660"/>
      <c r="AI660"/>
      <c r="AJ660"/>
      <c r="AK660"/>
      <c r="AL660"/>
      <c r="AM660"/>
      <c r="AN660"/>
      <c r="AO660"/>
      <c r="AP660"/>
      <c r="AQ660"/>
      <c r="AR660"/>
      <c r="AS660"/>
      <c r="AT660"/>
      <c r="AU660"/>
      <c r="AV660"/>
      <c r="AW660"/>
      <c r="AX660"/>
      <c r="AY660"/>
      <c r="AZ660"/>
      <c r="BA660"/>
      <c r="BB660"/>
      <c r="BC660"/>
      <c r="BD660"/>
      <c r="BE660"/>
      <c r="BF660"/>
      <c r="BG660"/>
      <c r="BH660"/>
      <c r="BI660"/>
      <c r="BJ660"/>
      <c r="BK660"/>
      <c r="BL660"/>
      <c r="BM660"/>
      <c r="BN660"/>
      <c r="BO660"/>
      <c r="BP660"/>
      <c r="BQ660"/>
      <c r="BR660"/>
      <c r="BS660"/>
      <c r="BT660"/>
      <c r="BU660"/>
      <c r="BV660"/>
      <c r="BW660"/>
      <c r="BX660"/>
      <c r="BY660"/>
      <c r="BZ660"/>
      <c r="CA660"/>
      <c r="CB660"/>
      <c r="CC660"/>
      <c r="CD660"/>
    </row>
    <row r="661" spans="1:82" s="36" customFormat="1" ht="27" x14ac:dyDescent="0.3">
      <c r="A661" s="39" t="s">
        <v>439</v>
      </c>
      <c r="B661" s="39" t="s">
        <v>509</v>
      </c>
      <c r="C661" s="39" t="s">
        <v>7</v>
      </c>
      <c r="D661" s="139">
        <v>78.87</v>
      </c>
      <c r="E661" s="176"/>
      <c r="F661" s="176"/>
      <c r="G661" s="242"/>
      <c r="H661"/>
      <c r="I661"/>
      <c r="J661"/>
      <c r="K661"/>
      <c r="L661"/>
      <c r="M661"/>
      <c r="N661"/>
      <c r="O661"/>
      <c r="P661"/>
      <c r="Q661"/>
      <c r="R661"/>
      <c r="S661"/>
      <c r="T661"/>
      <c r="U661"/>
      <c r="V661"/>
      <c r="W661"/>
      <c r="X661"/>
      <c r="Y661"/>
      <c r="Z661"/>
      <c r="AA661"/>
      <c r="AB661"/>
      <c r="AC661"/>
      <c r="AD661"/>
      <c r="AE661"/>
      <c r="AF661"/>
      <c r="AG661"/>
      <c r="AH661"/>
      <c r="AI661"/>
      <c r="AJ661"/>
      <c r="AK661"/>
      <c r="AL661"/>
      <c r="AM661"/>
      <c r="AN661"/>
      <c r="AO661"/>
      <c r="AP661"/>
      <c r="AQ661"/>
      <c r="AR661"/>
      <c r="AS661"/>
      <c r="AT661"/>
      <c r="AU661"/>
      <c r="AV661"/>
      <c r="AW661"/>
      <c r="AX661"/>
      <c r="AY661"/>
      <c r="AZ661"/>
      <c r="BA661"/>
      <c r="BB661"/>
      <c r="BC661"/>
      <c r="BD661"/>
      <c r="BE661"/>
      <c r="BF661"/>
      <c r="BG661"/>
      <c r="BH661"/>
      <c r="BI661"/>
      <c r="BJ661"/>
      <c r="BK661"/>
      <c r="BL661"/>
      <c r="BM661"/>
      <c r="BN661"/>
      <c r="BO661"/>
      <c r="BP661"/>
      <c r="BQ661"/>
      <c r="BR661"/>
      <c r="BS661"/>
      <c r="BT661"/>
      <c r="BU661"/>
      <c r="BV661"/>
      <c r="BW661"/>
      <c r="BX661"/>
      <c r="BY661"/>
      <c r="BZ661"/>
      <c r="CA661"/>
      <c r="CB661"/>
      <c r="CC661"/>
      <c r="CD661"/>
    </row>
    <row r="662" spans="1:82" s="36" customFormat="1" x14ac:dyDescent="0.3">
      <c r="A662" s="39" t="s">
        <v>442</v>
      </c>
      <c r="B662" s="39" t="s">
        <v>510</v>
      </c>
      <c r="C662" s="39" t="s">
        <v>34</v>
      </c>
      <c r="D662" s="139">
        <v>35.07</v>
      </c>
      <c r="E662" s="176"/>
      <c r="F662" s="176"/>
      <c r="G662" s="242"/>
      <c r="H662"/>
      <c r="I662"/>
      <c r="J662"/>
      <c r="K662"/>
      <c r="L662"/>
      <c r="M662"/>
      <c r="N662"/>
      <c r="O662"/>
      <c r="P662"/>
      <c r="Q662"/>
      <c r="R662"/>
      <c r="S662"/>
      <c r="T662"/>
      <c r="U662"/>
      <c r="V662"/>
      <c r="W662"/>
      <c r="X662"/>
      <c r="Y662"/>
      <c r="Z662"/>
      <c r="AA662"/>
      <c r="AB662"/>
      <c r="AC662"/>
      <c r="AD662"/>
      <c r="AE662"/>
      <c r="AF662"/>
      <c r="AG662"/>
      <c r="AH662"/>
      <c r="AI662"/>
      <c r="AJ662"/>
      <c r="AK662"/>
      <c r="AL662"/>
      <c r="AM662"/>
      <c r="AN662"/>
      <c r="AO662"/>
      <c r="AP662"/>
      <c r="AQ662"/>
      <c r="AR662"/>
      <c r="AS662"/>
      <c r="AT662"/>
      <c r="AU662"/>
      <c r="AV662"/>
      <c r="AW662"/>
      <c r="AX662"/>
      <c r="AY662"/>
      <c r="AZ662"/>
      <c r="BA662"/>
      <c r="BB662"/>
      <c r="BC662"/>
      <c r="BD662"/>
      <c r="BE662"/>
      <c r="BF662"/>
      <c r="BG662"/>
      <c r="BH662"/>
      <c r="BI662"/>
      <c r="BJ662"/>
      <c r="BK662"/>
      <c r="BL662"/>
      <c r="BM662"/>
      <c r="BN662"/>
      <c r="BO662"/>
      <c r="BP662"/>
      <c r="BQ662"/>
      <c r="BR662"/>
      <c r="BS662"/>
      <c r="BT662"/>
      <c r="BU662"/>
      <c r="BV662"/>
      <c r="BW662"/>
      <c r="BX662"/>
      <c r="BY662"/>
      <c r="BZ662"/>
      <c r="CA662"/>
      <c r="CB662"/>
      <c r="CC662"/>
      <c r="CD662"/>
    </row>
    <row r="663" spans="1:82" s="36" customFormat="1" x14ac:dyDescent="0.3">
      <c r="A663" s="39" t="s">
        <v>444</v>
      </c>
      <c r="B663" s="39" t="s">
        <v>511</v>
      </c>
      <c r="C663" s="45" t="s">
        <v>113</v>
      </c>
      <c r="D663" s="139">
        <v>3</v>
      </c>
      <c r="E663" s="176"/>
      <c r="F663" s="176"/>
      <c r="G663" s="242"/>
      <c r="H663"/>
      <c r="I663"/>
      <c r="J663"/>
      <c r="K663"/>
      <c r="L663"/>
      <c r="M663"/>
      <c r="N663"/>
      <c r="O663"/>
      <c r="P663"/>
      <c r="Q663"/>
      <c r="R663"/>
      <c r="S663"/>
      <c r="T663"/>
      <c r="U663"/>
      <c r="V663"/>
      <c r="W663"/>
      <c r="X663"/>
      <c r="Y663"/>
      <c r="Z663"/>
      <c r="AA663"/>
      <c r="AB663"/>
      <c r="AC663"/>
      <c r="AD663"/>
      <c r="AE663"/>
      <c r="AF663"/>
      <c r="AG663"/>
      <c r="AH663"/>
      <c r="AI663"/>
      <c r="AJ663"/>
      <c r="AK663"/>
      <c r="AL663"/>
      <c r="AM663"/>
      <c r="AN663"/>
      <c r="AO663"/>
      <c r="AP663"/>
      <c r="AQ663"/>
      <c r="AR663"/>
      <c r="AS663"/>
      <c r="AT663"/>
      <c r="AU663"/>
      <c r="AV663"/>
      <c r="AW663"/>
      <c r="AX663"/>
      <c r="AY663"/>
      <c r="AZ663"/>
      <c r="BA663"/>
      <c r="BB663"/>
      <c r="BC663"/>
      <c r="BD663"/>
      <c r="BE663"/>
      <c r="BF663"/>
      <c r="BG663"/>
      <c r="BH663"/>
      <c r="BI663"/>
      <c r="BJ663"/>
      <c r="BK663"/>
      <c r="BL663"/>
      <c r="BM663"/>
      <c r="BN663"/>
      <c r="BO663"/>
      <c r="BP663"/>
      <c r="BQ663"/>
      <c r="BR663"/>
      <c r="BS663"/>
      <c r="BT663"/>
      <c r="BU663"/>
      <c r="BV663"/>
      <c r="BW663"/>
      <c r="BX663"/>
      <c r="BY663"/>
      <c r="BZ663"/>
      <c r="CA663"/>
      <c r="CB663"/>
      <c r="CC663"/>
      <c r="CD663"/>
    </row>
    <row r="664" spans="1:82" s="36" customFormat="1" ht="27" x14ac:dyDescent="0.3">
      <c r="A664" s="39" t="s">
        <v>446</v>
      </c>
      <c r="B664" s="39" t="s">
        <v>512</v>
      </c>
      <c r="C664" s="39" t="s">
        <v>7</v>
      </c>
      <c r="D664" s="139">
        <v>65.900000000000006</v>
      </c>
      <c r="E664" s="176"/>
      <c r="F664" s="176"/>
      <c r="G664" s="242"/>
      <c r="H664"/>
      <c r="I664"/>
      <c r="J664"/>
      <c r="K664"/>
      <c r="L664"/>
      <c r="M664"/>
      <c r="N664"/>
      <c r="O664"/>
      <c r="P664"/>
      <c r="Q664"/>
      <c r="R664"/>
      <c r="S664"/>
      <c r="T664"/>
      <c r="U664"/>
      <c r="V664"/>
      <c r="W664"/>
      <c r="X664"/>
      <c r="Y664"/>
      <c r="Z664"/>
      <c r="AA664"/>
      <c r="AB664"/>
      <c r="AC664"/>
      <c r="AD664"/>
      <c r="AE664"/>
      <c r="AF664"/>
      <c r="AG664"/>
      <c r="AH664"/>
      <c r="AI664"/>
      <c r="AJ664"/>
      <c r="AK664"/>
      <c r="AL664"/>
      <c r="AM664"/>
      <c r="AN664"/>
      <c r="AO664"/>
      <c r="AP664"/>
      <c r="AQ664"/>
      <c r="AR664"/>
      <c r="AS664"/>
      <c r="AT664"/>
      <c r="AU664"/>
      <c r="AV664"/>
      <c r="AW664"/>
      <c r="AX664"/>
      <c r="AY664"/>
      <c r="AZ664"/>
      <c r="BA664"/>
      <c r="BB664"/>
      <c r="BC664"/>
      <c r="BD664"/>
      <c r="BE664"/>
      <c r="BF664"/>
      <c r="BG664"/>
      <c r="BH664"/>
      <c r="BI664"/>
      <c r="BJ664"/>
      <c r="BK664"/>
      <c r="BL664"/>
      <c r="BM664"/>
      <c r="BN664"/>
      <c r="BO664"/>
      <c r="BP664"/>
      <c r="BQ664"/>
      <c r="BR664"/>
      <c r="BS664"/>
      <c r="BT664"/>
      <c r="BU664"/>
      <c r="BV664"/>
      <c r="BW664"/>
      <c r="BX664"/>
      <c r="BY664"/>
      <c r="BZ664"/>
      <c r="CA664"/>
      <c r="CB664"/>
      <c r="CC664"/>
      <c r="CD664"/>
    </row>
    <row r="665" spans="1:82" s="36" customFormat="1" ht="15" thickBot="1" x14ac:dyDescent="0.35">
      <c r="A665" s="288" t="s">
        <v>725</v>
      </c>
      <c r="B665" s="278"/>
      <c r="C665" s="291"/>
      <c r="D665" s="292"/>
      <c r="E665" s="297"/>
      <c r="F665" s="273"/>
      <c r="G665" s="290">
        <f>+SUM(F660:F664)</f>
        <v>0</v>
      </c>
      <c r="H665"/>
      <c r="I665"/>
      <c r="J665"/>
      <c r="K665"/>
      <c r="L665"/>
      <c r="M665"/>
      <c r="N665"/>
      <c r="O665"/>
      <c r="P665"/>
      <c r="Q665"/>
      <c r="R665"/>
      <c r="S665"/>
      <c r="T665"/>
      <c r="U665"/>
      <c r="V665"/>
      <c r="W665"/>
      <c r="X665"/>
      <c r="Y665"/>
      <c r="Z665"/>
      <c r="AA665"/>
      <c r="AB665"/>
      <c r="AC665"/>
      <c r="AD665"/>
      <c r="AE665"/>
      <c r="AF665"/>
      <c r="AG665"/>
      <c r="AH665"/>
      <c r="AI665"/>
      <c r="AJ665"/>
      <c r="AK665"/>
      <c r="AL665"/>
      <c r="AM665"/>
      <c r="AN665"/>
      <c r="AO665"/>
      <c r="AP665"/>
      <c r="AQ665"/>
      <c r="AR665"/>
      <c r="AS665"/>
      <c r="AT665"/>
      <c r="AU665"/>
      <c r="AV665"/>
      <c r="AW665"/>
      <c r="AX665"/>
      <c r="AY665"/>
      <c r="AZ665"/>
      <c r="BA665"/>
      <c r="BB665"/>
      <c r="BC665"/>
      <c r="BD665"/>
      <c r="BE665"/>
      <c r="BF665"/>
      <c r="BG665"/>
      <c r="BH665"/>
      <c r="BI665"/>
      <c r="BJ665"/>
      <c r="BK665"/>
      <c r="BL665"/>
      <c r="BM665"/>
      <c r="BN665"/>
      <c r="BO665"/>
      <c r="BP665"/>
      <c r="BQ665"/>
      <c r="BR665"/>
      <c r="BS665"/>
      <c r="BT665"/>
      <c r="BU665"/>
      <c r="BV665"/>
      <c r="BW665"/>
      <c r="BX665"/>
      <c r="BY665"/>
      <c r="BZ665"/>
      <c r="CA665"/>
      <c r="CB665"/>
      <c r="CC665"/>
      <c r="CD665"/>
    </row>
    <row r="666" spans="1:82" ht="15" customHeight="1" thickTop="1" x14ac:dyDescent="0.3">
      <c r="A666" s="349" t="s">
        <v>513</v>
      </c>
      <c r="B666" s="350"/>
      <c r="C666" s="350"/>
      <c r="D666" s="351"/>
      <c r="E666" s="47"/>
      <c r="F666" s="47"/>
      <c r="G666" s="298">
        <f>+G665+G657+G651+G645+G631+G627+G620+G613</f>
        <v>0</v>
      </c>
    </row>
    <row r="667" spans="1:82" x14ac:dyDescent="0.3">
      <c r="A667" s="46"/>
      <c r="B667" s="46"/>
      <c r="C667" s="46"/>
      <c r="D667" s="146"/>
      <c r="E667" s="107"/>
      <c r="F667" s="107"/>
      <c r="G667" s="243"/>
    </row>
    <row r="668" spans="1:82" x14ac:dyDescent="0.3">
      <c r="A668" s="46"/>
      <c r="B668" s="46"/>
      <c r="C668" s="46"/>
      <c r="D668" s="146"/>
      <c r="E668" s="107"/>
      <c r="F668" s="107"/>
      <c r="G668" s="243"/>
    </row>
    <row r="669" spans="1:82" ht="15" thickBot="1" x14ac:dyDescent="0.35">
      <c r="A669" s="46"/>
      <c r="B669" s="46"/>
      <c r="C669" s="46"/>
      <c r="D669" s="146"/>
      <c r="E669" s="107"/>
      <c r="F669" s="107"/>
      <c r="G669" s="243"/>
    </row>
    <row r="670" spans="1:82" ht="15" thickBot="1" x14ac:dyDescent="0.35">
      <c r="A670" s="336" t="s">
        <v>514</v>
      </c>
      <c r="B670" s="337"/>
      <c r="C670" s="337"/>
      <c r="D670" s="337"/>
      <c r="E670" s="338"/>
      <c r="F670" s="338"/>
      <c r="G670" s="339"/>
    </row>
    <row r="671" spans="1:82" ht="31.8" thickTop="1" x14ac:dyDescent="0.3">
      <c r="A671" s="191" t="s">
        <v>2</v>
      </c>
      <c r="B671" s="191" t="s">
        <v>3</v>
      </c>
      <c r="C671" s="190" t="s">
        <v>4</v>
      </c>
      <c r="D671" s="190" t="s">
        <v>331</v>
      </c>
      <c r="E671" s="191" t="s">
        <v>713</v>
      </c>
      <c r="F671" s="189" t="s">
        <v>711</v>
      </c>
      <c r="G671" s="215" t="s">
        <v>712</v>
      </c>
    </row>
    <row r="672" spans="1:82" x14ac:dyDescent="0.3">
      <c r="A672" s="48"/>
      <c r="B672" s="49"/>
      <c r="C672" s="49"/>
      <c r="D672" s="147"/>
      <c r="E672" s="108"/>
      <c r="F672" s="108"/>
      <c r="G672" s="222"/>
    </row>
    <row r="673" spans="1:7" x14ac:dyDescent="0.3">
      <c r="A673" s="50"/>
      <c r="B673" s="51" t="s">
        <v>515</v>
      </c>
      <c r="C673" s="52"/>
      <c r="D673" s="148"/>
      <c r="E673" s="109"/>
      <c r="F673" s="109"/>
      <c r="G673" s="244"/>
    </row>
    <row r="674" spans="1:7" ht="26.4" x14ac:dyDescent="0.3">
      <c r="A674" s="53" t="s">
        <v>477</v>
      </c>
      <c r="B674" s="49" t="s">
        <v>478</v>
      </c>
      <c r="C674" s="54"/>
      <c r="D674" s="149"/>
      <c r="E674" s="110"/>
      <c r="F674" s="110"/>
      <c r="G674" s="245"/>
    </row>
    <row r="675" spans="1:7" ht="15.6" x14ac:dyDescent="0.3">
      <c r="A675" s="55" t="s">
        <v>352</v>
      </c>
      <c r="B675" s="56" t="s">
        <v>516</v>
      </c>
      <c r="C675" s="54" t="s">
        <v>517</v>
      </c>
      <c r="D675" s="150">
        <v>108.7</v>
      </c>
      <c r="E675" s="176"/>
      <c r="F675" s="176"/>
      <c r="G675" s="246"/>
    </row>
    <row r="676" spans="1:7" ht="15.6" x14ac:dyDescent="0.3">
      <c r="A676" s="55" t="s">
        <v>354</v>
      </c>
      <c r="B676" s="56" t="s">
        <v>518</v>
      </c>
      <c r="C676" s="54" t="s">
        <v>519</v>
      </c>
      <c r="D676" s="150">
        <v>10.1</v>
      </c>
      <c r="E676" s="176"/>
      <c r="F676" s="176"/>
      <c r="G676" s="246"/>
    </row>
    <row r="677" spans="1:7" ht="15.6" x14ac:dyDescent="0.3">
      <c r="A677" s="55" t="s">
        <v>356</v>
      </c>
      <c r="B677" s="56" t="s">
        <v>362</v>
      </c>
      <c r="C677" s="54" t="s">
        <v>519</v>
      </c>
      <c r="D677" s="149">
        <v>22.3</v>
      </c>
      <c r="E677" s="176"/>
      <c r="F677" s="176"/>
      <c r="G677" s="246"/>
    </row>
    <row r="678" spans="1:7" ht="15.6" x14ac:dyDescent="0.3">
      <c r="A678" s="55" t="s">
        <v>481</v>
      </c>
      <c r="B678" s="56" t="s">
        <v>364</v>
      </c>
      <c r="C678" s="54" t="s">
        <v>519</v>
      </c>
      <c r="D678" s="150">
        <v>23.4</v>
      </c>
      <c r="E678" s="176"/>
      <c r="F678" s="176"/>
      <c r="G678" s="246"/>
    </row>
    <row r="679" spans="1:7" ht="15.6" x14ac:dyDescent="0.3">
      <c r="A679" s="55" t="s">
        <v>483</v>
      </c>
      <c r="B679" s="56" t="s">
        <v>366</v>
      </c>
      <c r="C679" s="54" t="s">
        <v>519</v>
      </c>
      <c r="D679" s="150">
        <v>48.5</v>
      </c>
      <c r="E679" s="176"/>
      <c r="F679" s="176"/>
      <c r="G679" s="246"/>
    </row>
    <row r="680" spans="1:7" x14ac:dyDescent="0.3">
      <c r="A680" s="299" t="s">
        <v>718</v>
      </c>
      <c r="B680" s="278"/>
      <c r="C680" s="279"/>
      <c r="D680" s="300"/>
      <c r="E680" s="273"/>
      <c r="F680" s="273"/>
      <c r="G680" s="301">
        <f>+SUM(F675:F679)</f>
        <v>0</v>
      </c>
    </row>
    <row r="681" spans="1:7" x14ac:dyDescent="0.3">
      <c r="A681" s="53" t="s">
        <v>520</v>
      </c>
      <c r="B681" s="49" t="s">
        <v>367</v>
      </c>
      <c r="C681" s="57"/>
      <c r="D681" s="147"/>
      <c r="E681" s="176"/>
      <c r="F681" s="176"/>
      <c r="G681" s="246"/>
    </row>
    <row r="682" spans="1:7" ht="15.6" x14ac:dyDescent="0.3">
      <c r="A682" s="55" t="s">
        <v>359</v>
      </c>
      <c r="B682" s="56" t="s">
        <v>109</v>
      </c>
      <c r="C682" s="54" t="s">
        <v>519</v>
      </c>
      <c r="D682" s="150">
        <v>1.6</v>
      </c>
      <c r="E682" s="176"/>
      <c r="F682" s="176"/>
      <c r="G682" s="246"/>
    </row>
    <row r="683" spans="1:7" ht="15.6" x14ac:dyDescent="0.3">
      <c r="A683" s="55" t="s">
        <v>361</v>
      </c>
      <c r="B683" s="56" t="s">
        <v>110</v>
      </c>
      <c r="C683" s="54" t="s">
        <v>519</v>
      </c>
      <c r="D683" s="150">
        <v>0.8</v>
      </c>
      <c r="E683" s="176"/>
      <c r="F683" s="176"/>
      <c r="G683" s="246"/>
    </row>
    <row r="684" spans="1:7" ht="15.6" x14ac:dyDescent="0.3">
      <c r="A684" s="55" t="s">
        <v>363</v>
      </c>
      <c r="B684" s="56" t="s">
        <v>370</v>
      </c>
      <c r="C684" s="54" t="s">
        <v>519</v>
      </c>
      <c r="D684" s="149">
        <v>2.6</v>
      </c>
      <c r="E684" s="176"/>
      <c r="F684" s="176"/>
      <c r="G684" s="246"/>
    </row>
    <row r="685" spans="1:7" ht="15.6" x14ac:dyDescent="0.3">
      <c r="A685" s="55" t="s">
        <v>365</v>
      </c>
      <c r="B685" s="56" t="s">
        <v>372</v>
      </c>
      <c r="C685" s="54" t="s">
        <v>519</v>
      </c>
      <c r="D685" s="149">
        <v>5.0999999999999996</v>
      </c>
      <c r="E685" s="176"/>
      <c r="F685" s="176"/>
      <c r="G685" s="246"/>
    </row>
    <row r="686" spans="1:7" ht="26.4" x14ac:dyDescent="0.3">
      <c r="A686" s="55" t="s">
        <v>521</v>
      </c>
      <c r="B686" s="56" t="s">
        <v>112</v>
      </c>
      <c r="C686" s="54" t="s">
        <v>113</v>
      </c>
      <c r="D686" s="150">
        <v>6.2</v>
      </c>
      <c r="E686" s="176"/>
      <c r="F686" s="176"/>
      <c r="G686" s="246"/>
    </row>
    <row r="687" spans="1:7" ht="15.6" x14ac:dyDescent="0.3">
      <c r="A687" s="55" t="s">
        <v>522</v>
      </c>
      <c r="B687" s="56" t="s">
        <v>523</v>
      </c>
      <c r="C687" s="54" t="s">
        <v>519</v>
      </c>
      <c r="D687" s="149">
        <v>1.74</v>
      </c>
      <c r="E687" s="176"/>
      <c r="F687" s="176"/>
      <c r="G687" s="246"/>
    </row>
    <row r="688" spans="1:7" ht="15.6" x14ac:dyDescent="0.3">
      <c r="A688" s="55" t="s">
        <v>524</v>
      </c>
      <c r="B688" s="56" t="s">
        <v>375</v>
      </c>
      <c r="C688" s="54" t="s">
        <v>519</v>
      </c>
      <c r="D688" s="149">
        <v>2.7</v>
      </c>
      <c r="E688" s="176"/>
      <c r="F688" s="176"/>
      <c r="G688" s="246"/>
    </row>
    <row r="689" spans="1:7" ht="26.4" x14ac:dyDescent="0.3">
      <c r="A689" s="55" t="s">
        <v>525</v>
      </c>
      <c r="B689" s="56" t="s">
        <v>377</v>
      </c>
      <c r="C689" s="54" t="s">
        <v>519</v>
      </c>
      <c r="D689" s="149">
        <v>3.2</v>
      </c>
      <c r="E689" s="176"/>
      <c r="F689" s="176"/>
      <c r="G689" s="246"/>
    </row>
    <row r="690" spans="1:7" ht="15.6" x14ac:dyDescent="0.3">
      <c r="A690" s="55" t="s">
        <v>526</v>
      </c>
      <c r="B690" s="56" t="s">
        <v>378</v>
      </c>
      <c r="C690" s="54" t="s">
        <v>517</v>
      </c>
      <c r="D690" s="149">
        <v>15.6</v>
      </c>
      <c r="E690" s="176"/>
      <c r="F690" s="176"/>
      <c r="G690" s="246"/>
    </row>
    <row r="691" spans="1:7" ht="26.4" x14ac:dyDescent="0.3">
      <c r="A691" s="55" t="s">
        <v>527</v>
      </c>
      <c r="B691" s="56" t="s">
        <v>115</v>
      </c>
      <c r="C691" s="54" t="s">
        <v>517</v>
      </c>
      <c r="D691" s="150">
        <v>79.900000000000006</v>
      </c>
      <c r="E691" s="176"/>
      <c r="F691" s="176"/>
      <c r="G691" s="246"/>
    </row>
    <row r="692" spans="1:7" ht="15.6" x14ac:dyDescent="0.3">
      <c r="A692" s="55" t="s">
        <v>528</v>
      </c>
      <c r="B692" s="56" t="s">
        <v>116</v>
      </c>
      <c r="C692" s="54" t="s">
        <v>517</v>
      </c>
      <c r="D692" s="150">
        <v>114.18</v>
      </c>
      <c r="E692" s="176"/>
      <c r="F692" s="176"/>
      <c r="G692" s="246"/>
    </row>
    <row r="693" spans="1:7" x14ac:dyDescent="0.3">
      <c r="A693" s="55" t="s">
        <v>529</v>
      </c>
      <c r="B693" s="58" t="s">
        <v>379</v>
      </c>
      <c r="C693" s="59" t="s">
        <v>7</v>
      </c>
      <c r="D693" s="151">
        <f>+D690</f>
        <v>15.6</v>
      </c>
      <c r="E693" s="176"/>
      <c r="F693" s="176"/>
      <c r="G693" s="246"/>
    </row>
    <row r="694" spans="1:7" ht="26.4" x14ac:dyDescent="0.3">
      <c r="A694" s="55" t="s">
        <v>530</v>
      </c>
      <c r="B694" s="58" t="s">
        <v>531</v>
      </c>
      <c r="C694" s="59" t="s">
        <v>7</v>
      </c>
      <c r="D694" s="151">
        <v>288.5</v>
      </c>
      <c r="E694" s="176"/>
      <c r="F694" s="176"/>
      <c r="G694" s="246"/>
    </row>
    <row r="695" spans="1:7" x14ac:dyDescent="0.3">
      <c r="A695" s="55" t="s">
        <v>532</v>
      </c>
      <c r="B695" s="56" t="s">
        <v>380</v>
      </c>
      <c r="C695" s="59" t="s">
        <v>7</v>
      </c>
      <c r="D695" s="151">
        <v>15.6</v>
      </c>
      <c r="E695" s="176"/>
      <c r="F695" s="176"/>
      <c r="G695" s="246"/>
    </row>
    <row r="696" spans="1:7" ht="15.6" x14ac:dyDescent="0.3">
      <c r="A696" s="55" t="s">
        <v>533</v>
      </c>
      <c r="B696" s="56" t="s">
        <v>381</v>
      </c>
      <c r="C696" s="54" t="s">
        <v>519</v>
      </c>
      <c r="D696" s="149">
        <v>1.45</v>
      </c>
      <c r="E696" s="176"/>
      <c r="F696" s="176"/>
      <c r="G696" s="246"/>
    </row>
    <row r="697" spans="1:7" ht="52.8" x14ac:dyDescent="0.3">
      <c r="A697" s="55" t="s">
        <v>534</v>
      </c>
      <c r="B697" s="10" t="s">
        <v>25</v>
      </c>
      <c r="C697" s="11" t="s">
        <v>26</v>
      </c>
      <c r="D697" s="119">
        <v>1</v>
      </c>
      <c r="E697" s="176"/>
      <c r="F697" s="176"/>
      <c r="G697" s="197"/>
    </row>
    <row r="698" spans="1:7" x14ac:dyDescent="0.3">
      <c r="A698" s="299" t="s">
        <v>719</v>
      </c>
      <c r="B698" s="278"/>
      <c r="C698" s="279"/>
      <c r="D698" s="302"/>
      <c r="E698" s="283"/>
      <c r="F698" s="273"/>
      <c r="G698" s="301">
        <f>+SUM(F682:F697)</f>
        <v>0</v>
      </c>
    </row>
    <row r="699" spans="1:7" ht="26.4" x14ac:dyDescent="0.3">
      <c r="A699" s="53" t="s">
        <v>488</v>
      </c>
      <c r="B699" s="49" t="s">
        <v>395</v>
      </c>
      <c r="C699" s="54"/>
      <c r="D699" s="149"/>
      <c r="E699" s="89"/>
      <c r="F699" s="176"/>
      <c r="G699" s="246"/>
    </row>
    <row r="700" spans="1:7" ht="55.2" x14ac:dyDescent="0.3">
      <c r="A700" s="53" t="s">
        <v>368</v>
      </c>
      <c r="B700" s="60" t="s">
        <v>399</v>
      </c>
      <c r="C700" s="60"/>
      <c r="D700" s="149"/>
      <c r="E700" s="89"/>
      <c r="F700" s="176"/>
      <c r="G700" s="246"/>
    </row>
    <row r="701" spans="1:7" x14ac:dyDescent="0.3">
      <c r="A701" s="55" t="s">
        <v>703</v>
      </c>
      <c r="B701" s="56" t="s">
        <v>661</v>
      </c>
      <c r="C701" s="56" t="s">
        <v>99</v>
      </c>
      <c r="D701" s="149">
        <v>4</v>
      </c>
      <c r="E701" s="176"/>
      <c r="F701" s="176"/>
      <c r="G701" s="246"/>
    </row>
    <row r="702" spans="1:7" x14ac:dyDescent="0.3">
      <c r="A702" s="299" t="s">
        <v>720</v>
      </c>
      <c r="B702" s="278"/>
      <c r="C702" s="303"/>
      <c r="D702" s="302"/>
      <c r="E702" s="273"/>
      <c r="F702" s="273"/>
      <c r="G702" s="301">
        <f>+SUM(F701)</f>
        <v>0</v>
      </c>
    </row>
    <row r="703" spans="1:7" x14ac:dyDescent="0.3">
      <c r="A703" s="53" t="s">
        <v>492</v>
      </c>
      <c r="B703" s="49" t="s">
        <v>493</v>
      </c>
      <c r="C703" s="54"/>
      <c r="D703" s="149"/>
      <c r="E703" s="176"/>
      <c r="F703" s="176"/>
      <c r="G703" s="246"/>
    </row>
    <row r="704" spans="1:7" ht="26.4" x14ac:dyDescent="0.3">
      <c r="A704" s="55" t="s">
        <v>383</v>
      </c>
      <c r="B704" s="56" t="s">
        <v>535</v>
      </c>
      <c r="C704" s="54" t="s">
        <v>7</v>
      </c>
      <c r="D704" s="149">
        <v>9.6199999999999992</v>
      </c>
      <c r="E704" s="176"/>
      <c r="F704" s="176"/>
      <c r="G704" s="246"/>
    </row>
    <row r="705" spans="1:7" ht="26.4" x14ac:dyDescent="0.3">
      <c r="A705" s="55" t="s">
        <v>384</v>
      </c>
      <c r="B705" s="56" t="s">
        <v>536</v>
      </c>
      <c r="C705" s="54" t="s">
        <v>7</v>
      </c>
      <c r="D705" s="150">
        <v>49.83</v>
      </c>
      <c r="E705" s="176"/>
      <c r="F705" s="176"/>
      <c r="G705" s="246"/>
    </row>
    <row r="706" spans="1:7" x14ac:dyDescent="0.3">
      <c r="A706" s="299" t="s">
        <v>721</v>
      </c>
      <c r="B706" s="278"/>
      <c r="C706" s="279"/>
      <c r="D706" s="300"/>
      <c r="E706" s="273"/>
      <c r="F706" s="273"/>
      <c r="G706" s="301">
        <f>+SUM(F704:F705)</f>
        <v>0</v>
      </c>
    </row>
    <row r="707" spans="1:7" x14ac:dyDescent="0.3">
      <c r="A707" s="53" t="s">
        <v>537</v>
      </c>
      <c r="B707" s="49" t="s">
        <v>538</v>
      </c>
      <c r="C707" s="54"/>
      <c r="D707" s="150"/>
      <c r="E707" s="176"/>
      <c r="F707" s="176"/>
      <c r="G707" s="246"/>
    </row>
    <row r="708" spans="1:7" ht="26.4" x14ac:dyDescent="0.3">
      <c r="A708" s="55" t="s">
        <v>389</v>
      </c>
      <c r="B708" s="56" t="s">
        <v>393</v>
      </c>
      <c r="C708" s="54" t="s">
        <v>7</v>
      </c>
      <c r="D708" s="150">
        <f>+D695</f>
        <v>15.6</v>
      </c>
      <c r="E708" s="176"/>
      <c r="F708" s="176"/>
      <c r="G708" s="246"/>
    </row>
    <row r="709" spans="1:7" x14ac:dyDescent="0.3">
      <c r="A709" s="55" t="s">
        <v>390</v>
      </c>
      <c r="B709" s="56" t="s">
        <v>394</v>
      </c>
      <c r="C709" s="54" t="s">
        <v>34</v>
      </c>
      <c r="D709" s="150">
        <v>16.600000000000001</v>
      </c>
      <c r="E709" s="176"/>
      <c r="F709" s="176"/>
      <c r="G709" s="246"/>
    </row>
    <row r="710" spans="1:7" x14ac:dyDescent="0.3">
      <c r="A710" s="299" t="s">
        <v>722</v>
      </c>
      <c r="B710" s="278"/>
      <c r="C710" s="279"/>
      <c r="D710" s="300"/>
      <c r="E710" s="273"/>
      <c r="F710" s="273"/>
      <c r="G710" s="301">
        <f>+SUM(F708:F709)</f>
        <v>0</v>
      </c>
    </row>
    <row r="711" spans="1:7" x14ac:dyDescent="0.3">
      <c r="A711" s="48" t="s">
        <v>539</v>
      </c>
      <c r="B711" s="49" t="s">
        <v>229</v>
      </c>
      <c r="C711" s="56"/>
      <c r="D711" s="150"/>
      <c r="E711" s="176"/>
      <c r="F711" s="176"/>
      <c r="G711" s="246"/>
    </row>
    <row r="712" spans="1:7" x14ac:dyDescent="0.3">
      <c r="A712" s="61" t="s">
        <v>396</v>
      </c>
      <c r="B712" s="168" t="s">
        <v>540</v>
      </c>
      <c r="C712" s="168"/>
      <c r="D712" s="128"/>
      <c r="E712" s="176"/>
      <c r="F712" s="176"/>
      <c r="G712" s="246"/>
    </row>
    <row r="713" spans="1:7" ht="39.6" x14ac:dyDescent="0.3">
      <c r="A713" s="61" t="s">
        <v>541</v>
      </c>
      <c r="B713" s="78" t="s">
        <v>662</v>
      </c>
      <c r="C713" s="11" t="s">
        <v>26</v>
      </c>
      <c r="D713" s="119">
        <v>1</v>
      </c>
      <c r="E713" s="176"/>
      <c r="F713" s="176"/>
      <c r="G713" s="246"/>
    </row>
    <row r="714" spans="1:7" x14ac:dyDescent="0.3">
      <c r="A714" s="61" t="s">
        <v>397</v>
      </c>
      <c r="B714" s="168" t="s">
        <v>542</v>
      </c>
      <c r="C714" s="168"/>
      <c r="D714" s="128"/>
      <c r="E714" s="176"/>
      <c r="F714" s="176"/>
      <c r="G714" s="246"/>
    </row>
    <row r="715" spans="1:7" x14ac:dyDescent="0.3">
      <c r="A715" s="61" t="s">
        <v>543</v>
      </c>
      <c r="B715" s="11" t="s">
        <v>544</v>
      </c>
      <c r="C715" s="11" t="s">
        <v>26</v>
      </c>
      <c r="D715" s="119">
        <v>1</v>
      </c>
      <c r="E715" s="176"/>
      <c r="F715" s="176"/>
      <c r="G715" s="246"/>
    </row>
    <row r="716" spans="1:7" x14ac:dyDescent="0.3">
      <c r="A716" s="61" t="s">
        <v>545</v>
      </c>
      <c r="B716" s="11" t="s">
        <v>546</v>
      </c>
      <c r="C716" s="11" t="s">
        <v>26</v>
      </c>
      <c r="D716" s="119">
        <v>1</v>
      </c>
      <c r="E716" s="176"/>
      <c r="F716" s="176"/>
      <c r="G716" s="246"/>
    </row>
    <row r="717" spans="1:7" x14ac:dyDescent="0.3">
      <c r="A717" s="61"/>
      <c r="B717" s="168"/>
      <c r="C717" s="11"/>
      <c r="D717" s="119"/>
      <c r="E717" s="176"/>
      <c r="F717" s="176"/>
      <c r="G717" s="246"/>
    </row>
    <row r="718" spans="1:7" x14ac:dyDescent="0.3">
      <c r="A718" s="61" t="s">
        <v>547</v>
      </c>
      <c r="B718" s="168" t="s">
        <v>548</v>
      </c>
      <c r="C718" s="168"/>
      <c r="D718" s="128"/>
      <c r="E718" s="176"/>
      <c r="F718" s="176"/>
      <c r="G718" s="246"/>
    </row>
    <row r="719" spans="1:7" x14ac:dyDescent="0.3">
      <c r="A719" s="61" t="s">
        <v>549</v>
      </c>
      <c r="B719" s="11" t="s">
        <v>550</v>
      </c>
      <c r="C719" s="11" t="s">
        <v>26</v>
      </c>
      <c r="D719" s="119">
        <v>1</v>
      </c>
      <c r="E719" s="176"/>
      <c r="F719" s="176"/>
      <c r="G719" s="246"/>
    </row>
    <row r="720" spans="1:7" x14ac:dyDescent="0.3">
      <c r="A720" s="61" t="s">
        <v>551</v>
      </c>
      <c r="B720" s="11" t="s">
        <v>415</v>
      </c>
      <c r="C720" s="11" t="s">
        <v>4</v>
      </c>
      <c r="D720" s="119">
        <v>4</v>
      </c>
      <c r="E720" s="176"/>
      <c r="F720" s="176"/>
      <c r="G720" s="246"/>
    </row>
    <row r="721" spans="1:7" x14ac:dyDescent="0.3">
      <c r="A721" s="61" t="s">
        <v>398</v>
      </c>
      <c r="B721" s="168" t="s">
        <v>552</v>
      </c>
      <c r="C721" s="168"/>
      <c r="D721" s="128"/>
      <c r="E721" s="89"/>
      <c r="F721" s="176"/>
      <c r="G721" s="246"/>
    </row>
    <row r="722" spans="1:7" x14ac:dyDescent="0.3">
      <c r="A722" s="61" t="s">
        <v>553</v>
      </c>
      <c r="B722" s="62" t="s">
        <v>554</v>
      </c>
      <c r="C722" s="11" t="s">
        <v>4</v>
      </c>
      <c r="D722" s="119">
        <v>1</v>
      </c>
      <c r="E722" s="176"/>
      <c r="F722" s="176"/>
      <c r="G722" s="246"/>
    </row>
    <row r="723" spans="1:7" x14ac:dyDescent="0.3">
      <c r="A723" s="61" t="s">
        <v>555</v>
      </c>
      <c r="B723" s="62" t="s">
        <v>556</v>
      </c>
      <c r="C723" s="11" t="s">
        <v>4</v>
      </c>
      <c r="D723" s="119">
        <v>2</v>
      </c>
      <c r="E723" s="176"/>
      <c r="F723" s="176"/>
      <c r="G723" s="246"/>
    </row>
    <row r="724" spans="1:7" x14ac:dyDescent="0.3">
      <c r="A724" s="61" t="s">
        <v>557</v>
      </c>
      <c r="B724" s="11" t="s">
        <v>420</v>
      </c>
      <c r="C724" s="11" t="s">
        <v>4</v>
      </c>
      <c r="D724" s="119">
        <v>1</v>
      </c>
      <c r="E724" s="176"/>
      <c r="F724" s="176"/>
      <c r="G724" s="246"/>
    </row>
    <row r="725" spans="1:7" x14ac:dyDescent="0.3">
      <c r="A725" s="61" t="s">
        <v>400</v>
      </c>
      <c r="B725" s="168" t="s">
        <v>558</v>
      </c>
      <c r="C725" s="168"/>
      <c r="D725" s="128"/>
      <c r="E725" s="176"/>
      <c r="F725" s="176"/>
      <c r="G725" s="246"/>
    </row>
    <row r="726" spans="1:7" x14ac:dyDescent="0.3">
      <c r="A726" s="61" t="s">
        <v>559</v>
      </c>
      <c r="B726" s="62" t="s">
        <v>560</v>
      </c>
      <c r="C726" s="11" t="s">
        <v>4</v>
      </c>
      <c r="D726" s="119">
        <v>2</v>
      </c>
      <c r="E726" s="176"/>
      <c r="F726" s="176"/>
      <c r="G726" s="246"/>
    </row>
    <row r="727" spans="1:7" x14ac:dyDescent="0.3">
      <c r="A727" s="61" t="s">
        <v>561</v>
      </c>
      <c r="B727" s="62" t="s">
        <v>425</v>
      </c>
      <c r="C727" s="11" t="s">
        <v>4</v>
      </c>
      <c r="D727" s="119">
        <v>2</v>
      </c>
      <c r="E727" s="176"/>
      <c r="F727" s="176"/>
      <c r="G727" s="246"/>
    </row>
    <row r="728" spans="1:7" x14ac:dyDescent="0.3">
      <c r="A728" s="61" t="s">
        <v>562</v>
      </c>
      <c r="B728" s="62" t="s">
        <v>427</v>
      </c>
      <c r="C728" s="11" t="s">
        <v>4</v>
      </c>
      <c r="D728" s="119">
        <v>4</v>
      </c>
      <c r="E728" s="176"/>
      <c r="F728" s="176"/>
      <c r="G728" s="246"/>
    </row>
    <row r="729" spans="1:7" x14ac:dyDescent="0.3">
      <c r="A729" s="61" t="s">
        <v>563</v>
      </c>
      <c r="B729" s="62" t="s">
        <v>429</v>
      </c>
      <c r="C729" s="11" t="s">
        <v>4</v>
      </c>
      <c r="D729" s="119">
        <v>2</v>
      </c>
      <c r="E729" s="176"/>
      <c r="F729" s="176"/>
      <c r="G729" s="246"/>
    </row>
    <row r="730" spans="1:7" x14ac:dyDescent="0.3">
      <c r="A730" s="61" t="s">
        <v>402</v>
      </c>
      <c r="B730" s="168" t="s">
        <v>564</v>
      </c>
      <c r="C730" s="168"/>
      <c r="D730" s="128"/>
      <c r="E730" s="176"/>
      <c r="F730" s="176"/>
      <c r="G730" s="246"/>
    </row>
    <row r="731" spans="1:7" x14ac:dyDescent="0.3">
      <c r="A731" s="61" t="s">
        <v>565</v>
      </c>
      <c r="B731" s="62" t="s">
        <v>433</v>
      </c>
      <c r="C731" s="11" t="s">
        <v>4</v>
      </c>
      <c r="D731" s="119">
        <v>2</v>
      </c>
      <c r="E731" s="176"/>
      <c r="F731" s="176"/>
      <c r="G731" s="246"/>
    </row>
    <row r="732" spans="1:7" x14ac:dyDescent="0.3">
      <c r="A732" s="61" t="s">
        <v>566</v>
      </c>
      <c r="B732" s="62" t="s">
        <v>241</v>
      </c>
      <c r="C732" s="11" t="s">
        <v>4</v>
      </c>
      <c r="D732" s="119">
        <v>2</v>
      </c>
      <c r="E732" s="176"/>
      <c r="F732" s="176"/>
      <c r="G732" s="246"/>
    </row>
    <row r="733" spans="1:7" x14ac:dyDescent="0.3">
      <c r="A733" s="61" t="s">
        <v>567</v>
      </c>
      <c r="B733" s="62" t="s">
        <v>434</v>
      </c>
      <c r="C733" s="11" t="s">
        <v>4</v>
      </c>
      <c r="D733" s="119">
        <v>2</v>
      </c>
      <c r="E733" s="176"/>
      <c r="F733" s="176"/>
      <c r="G733" s="246"/>
    </row>
    <row r="734" spans="1:7" ht="26.4" x14ac:dyDescent="0.3">
      <c r="A734" s="61" t="s">
        <v>568</v>
      </c>
      <c r="B734" s="11" t="s">
        <v>569</v>
      </c>
      <c r="C734" s="11" t="s">
        <v>4</v>
      </c>
      <c r="D734" s="119">
        <v>2</v>
      </c>
      <c r="E734" s="176"/>
      <c r="F734" s="176"/>
      <c r="G734" s="247"/>
    </row>
    <row r="735" spans="1:7" x14ac:dyDescent="0.3">
      <c r="A735" s="61" t="s">
        <v>570</v>
      </c>
      <c r="B735" s="168" t="s">
        <v>571</v>
      </c>
      <c r="C735" s="168"/>
      <c r="D735" s="128"/>
      <c r="E735" s="176"/>
      <c r="F735" s="176"/>
      <c r="G735" s="246"/>
    </row>
    <row r="736" spans="1:7" x14ac:dyDescent="0.3">
      <c r="A736" s="61" t="s">
        <v>572</v>
      </c>
      <c r="B736" s="62" t="s">
        <v>436</v>
      </c>
      <c r="C736" s="11" t="s">
        <v>4</v>
      </c>
      <c r="D736" s="119">
        <v>2</v>
      </c>
      <c r="E736" s="176"/>
      <c r="F736" s="176"/>
      <c r="G736" s="246"/>
    </row>
    <row r="737" spans="1:7" x14ac:dyDescent="0.3">
      <c r="A737" s="61" t="s">
        <v>573</v>
      </c>
      <c r="B737" s="62" t="s">
        <v>437</v>
      </c>
      <c r="C737" s="11" t="s">
        <v>4</v>
      </c>
      <c r="D737" s="119">
        <v>7</v>
      </c>
      <c r="E737" s="176"/>
      <c r="F737" s="176"/>
      <c r="G737" s="246"/>
    </row>
    <row r="738" spans="1:7" x14ac:dyDescent="0.3">
      <c r="A738" s="304" t="s">
        <v>723</v>
      </c>
      <c r="B738" s="278"/>
      <c r="C738" s="304"/>
      <c r="D738" s="305"/>
      <c r="E738" s="273"/>
      <c r="F738" s="273"/>
      <c r="G738" s="301">
        <f>+SUM(F713:F737)</f>
        <v>0</v>
      </c>
    </row>
    <row r="739" spans="1:7" x14ac:dyDescent="0.3">
      <c r="A739" s="63" t="s">
        <v>574</v>
      </c>
      <c r="B739" s="168" t="s">
        <v>220</v>
      </c>
      <c r="C739" s="168"/>
      <c r="D739" s="128"/>
      <c r="E739" s="176"/>
      <c r="F739" s="176"/>
      <c r="G739" s="246"/>
    </row>
    <row r="740" spans="1:7" x14ac:dyDescent="0.3">
      <c r="A740" s="34" t="s">
        <v>409</v>
      </c>
      <c r="B740" s="5" t="s">
        <v>230</v>
      </c>
      <c r="C740" s="5"/>
      <c r="D740" s="152"/>
      <c r="E740" s="176"/>
      <c r="F740" s="176"/>
      <c r="G740" s="221"/>
    </row>
    <row r="741" spans="1:7" x14ac:dyDescent="0.3">
      <c r="A741" s="34" t="s">
        <v>690</v>
      </c>
      <c r="B741" s="5" t="s">
        <v>663</v>
      </c>
      <c r="C741" s="5" t="s">
        <v>4</v>
      </c>
      <c r="D741" s="152">
        <v>8</v>
      </c>
      <c r="E741" s="176"/>
      <c r="F741" s="176"/>
      <c r="G741" s="246"/>
    </row>
    <row r="742" spans="1:7" x14ac:dyDescent="0.3">
      <c r="A742" s="34" t="s">
        <v>411</v>
      </c>
      <c r="B742" s="5" t="s">
        <v>497</v>
      </c>
      <c r="C742" s="5" t="s">
        <v>4</v>
      </c>
      <c r="D742" s="152">
        <v>4</v>
      </c>
      <c r="E742" s="176"/>
      <c r="F742" s="176"/>
      <c r="G742" s="246"/>
    </row>
    <row r="743" spans="1:7" x14ac:dyDescent="0.3">
      <c r="A743" s="34" t="s">
        <v>691</v>
      </c>
      <c r="B743" s="5" t="s">
        <v>498</v>
      </c>
      <c r="C743" s="5" t="s">
        <v>4</v>
      </c>
      <c r="D743" s="152">
        <v>4</v>
      </c>
      <c r="E743" s="176"/>
      <c r="F743" s="176"/>
      <c r="G743" s="246"/>
    </row>
    <row r="744" spans="1:7" x14ac:dyDescent="0.3">
      <c r="A744" s="34" t="s">
        <v>692</v>
      </c>
      <c r="B744" s="5" t="s">
        <v>65</v>
      </c>
      <c r="C744" s="5" t="s">
        <v>4</v>
      </c>
      <c r="D744" s="152">
        <v>2</v>
      </c>
      <c r="E744" s="176"/>
      <c r="F744" s="176"/>
      <c r="G744" s="246"/>
    </row>
    <row r="745" spans="1:7" x14ac:dyDescent="0.3">
      <c r="A745" s="34" t="s">
        <v>693</v>
      </c>
      <c r="B745" s="5" t="s">
        <v>502</v>
      </c>
      <c r="C745" s="5" t="s">
        <v>12</v>
      </c>
      <c r="D745" s="152">
        <v>1</v>
      </c>
      <c r="E745" s="176"/>
      <c r="F745" s="176"/>
      <c r="G745" s="246"/>
    </row>
    <row r="746" spans="1:7" x14ac:dyDescent="0.3">
      <c r="A746" s="304" t="s">
        <v>724</v>
      </c>
      <c r="B746" s="278"/>
      <c r="C746" s="303"/>
      <c r="D746" s="300"/>
      <c r="E746" s="283"/>
      <c r="F746" s="273"/>
      <c r="G746" s="301">
        <f>+SUM(F741:F745)</f>
        <v>0</v>
      </c>
    </row>
    <row r="747" spans="1:7" x14ac:dyDescent="0.3">
      <c r="A747" s="48"/>
      <c r="B747" s="49"/>
      <c r="C747" s="56"/>
      <c r="D747" s="150"/>
      <c r="E747" s="89"/>
      <c r="F747" s="176"/>
      <c r="G747" s="246"/>
    </row>
    <row r="748" spans="1:7" x14ac:dyDescent="0.3">
      <c r="A748" s="48" t="s">
        <v>575</v>
      </c>
      <c r="B748" s="49" t="s">
        <v>88</v>
      </c>
      <c r="C748" s="56"/>
      <c r="D748" s="149"/>
      <c r="E748" s="89"/>
      <c r="F748" s="176"/>
      <c r="G748" s="246"/>
    </row>
    <row r="749" spans="1:7" s="36" customFormat="1" x14ac:dyDescent="0.3">
      <c r="A749" s="64" t="s">
        <v>439</v>
      </c>
      <c r="B749" s="65" t="s">
        <v>301</v>
      </c>
      <c r="C749" s="65" t="s">
        <v>7</v>
      </c>
      <c r="D749" s="138">
        <v>303.8</v>
      </c>
      <c r="E749" s="176"/>
      <c r="F749" s="176"/>
      <c r="G749" s="248"/>
    </row>
    <row r="750" spans="1:7" x14ac:dyDescent="0.3">
      <c r="A750" s="67" t="s">
        <v>442</v>
      </c>
      <c r="B750" s="56" t="s">
        <v>505</v>
      </c>
      <c r="C750" s="56" t="s">
        <v>7</v>
      </c>
      <c r="D750" s="149">
        <v>184.8</v>
      </c>
      <c r="E750" s="176"/>
      <c r="F750" s="176"/>
      <c r="G750" s="246"/>
    </row>
    <row r="751" spans="1:7" ht="26.4" x14ac:dyDescent="0.3">
      <c r="A751" s="67" t="s">
        <v>444</v>
      </c>
      <c r="B751" s="56" t="s">
        <v>576</v>
      </c>
      <c r="C751" s="56" t="s">
        <v>7</v>
      </c>
      <c r="D751" s="149">
        <v>115.7</v>
      </c>
      <c r="E751" s="176"/>
      <c r="F751" s="176"/>
      <c r="G751" s="246"/>
    </row>
    <row r="752" spans="1:7" ht="26.4" x14ac:dyDescent="0.3">
      <c r="A752" s="67" t="s">
        <v>446</v>
      </c>
      <c r="B752" s="56" t="s">
        <v>472</v>
      </c>
      <c r="C752" s="56" t="s">
        <v>7</v>
      </c>
      <c r="D752" s="149">
        <f>+D708</f>
        <v>15.6</v>
      </c>
      <c r="E752" s="176"/>
      <c r="F752" s="176"/>
      <c r="G752" s="246"/>
    </row>
    <row r="753" spans="1:7" ht="26.4" x14ac:dyDescent="0.3">
      <c r="A753" s="67" t="s">
        <v>577</v>
      </c>
      <c r="B753" s="56" t="s">
        <v>474</v>
      </c>
      <c r="C753" s="56" t="s">
        <v>7</v>
      </c>
      <c r="D753" s="150">
        <v>21.7</v>
      </c>
      <c r="E753" s="176"/>
      <c r="F753" s="176"/>
      <c r="G753" s="246"/>
    </row>
    <row r="754" spans="1:7" x14ac:dyDescent="0.3">
      <c r="A754" s="306" t="s">
        <v>725</v>
      </c>
      <c r="B754" s="278"/>
      <c r="C754" s="307"/>
      <c r="D754" s="308"/>
      <c r="E754" s="309"/>
      <c r="F754" s="309"/>
      <c r="G754" s="310">
        <f>+SUM(F749:F753)</f>
        <v>0</v>
      </c>
    </row>
    <row r="755" spans="1:7" ht="43.8" customHeight="1" x14ac:dyDescent="0.3">
      <c r="A755" s="352" t="s">
        <v>579</v>
      </c>
      <c r="B755" s="352"/>
      <c r="C755" s="352"/>
      <c r="D755" s="352"/>
      <c r="E755" s="352"/>
      <c r="F755" s="311"/>
      <c r="G755" s="312">
        <f>+G754+G746+G738+G710+G706+G702+G698+G680</f>
        <v>0</v>
      </c>
    </row>
    <row r="756" spans="1:7" x14ac:dyDescent="0.3">
      <c r="A756" s="68"/>
      <c r="B756" s="68"/>
      <c r="C756" s="68"/>
      <c r="D756" s="153"/>
      <c r="E756" s="111"/>
      <c r="F756" s="111"/>
      <c r="G756" s="249"/>
    </row>
    <row r="757" spans="1:7" x14ac:dyDescent="0.3">
      <c r="A757" s="68"/>
      <c r="B757" s="68"/>
      <c r="C757" s="68"/>
      <c r="D757" s="153"/>
      <c r="E757" s="111"/>
      <c r="F757" s="111"/>
      <c r="G757" s="249"/>
    </row>
    <row r="758" spans="1:7" ht="18" x14ac:dyDescent="0.3">
      <c r="A758" s="69"/>
      <c r="B758" s="69"/>
      <c r="C758" s="69"/>
      <c r="D758" s="154"/>
      <c r="E758" s="112"/>
      <c r="F758" s="112"/>
      <c r="G758" s="250"/>
    </row>
    <row r="759" spans="1:7" ht="15.6" customHeight="1" x14ac:dyDescent="0.3">
      <c r="A759" s="326" t="s">
        <v>580</v>
      </c>
      <c r="B759" s="327"/>
      <c r="C759" s="327"/>
      <c r="D759" s="327"/>
      <c r="E759" s="327"/>
      <c r="F759" s="328"/>
      <c r="G759"/>
    </row>
    <row r="760" spans="1:7" ht="51" customHeight="1" x14ac:dyDescent="0.3">
      <c r="A760" s="315" t="s">
        <v>2</v>
      </c>
      <c r="B760" s="313" t="s">
        <v>581</v>
      </c>
      <c r="C760" s="353" t="s">
        <v>728</v>
      </c>
      <c r="D760" s="354"/>
      <c r="E760" s="355" t="s">
        <v>729</v>
      </c>
      <c r="F760" s="355"/>
      <c r="G760"/>
    </row>
    <row r="761" spans="1:7" ht="40.799999999999997" customHeight="1" x14ac:dyDescent="0.3">
      <c r="A761" s="175" t="s">
        <v>582</v>
      </c>
      <c r="B761" s="314" t="s">
        <v>583</v>
      </c>
      <c r="C761" s="356">
        <f>+G86</f>
        <v>0</v>
      </c>
      <c r="D761" s="357"/>
      <c r="E761" s="358">
        <f>+C761*655.857</f>
        <v>0</v>
      </c>
      <c r="F761" s="358"/>
      <c r="G761"/>
    </row>
    <row r="762" spans="1:7" ht="40.799999999999997" customHeight="1" x14ac:dyDescent="0.3">
      <c r="A762" s="175" t="s">
        <v>584</v>
      </c>
      <c r="B762" s="314" t="s">
        <v>95</v>
      </c>
      <c r="C762" s="356">
        <f>+G196</f>
        <v>0</v>
      </c>
      <c r="D762" s="357"/>
      <c r="E762" s="358">
        <f t="shared" ref="E762:E769" si="5">+C762*655.857</f>
        <v>0</v>
      </c>
      <c r="F762" s="358"/>
      <c r="G762"/>
    </row>
    <row r="763" spans="1:7" ht="55.2" customHeight="1" x14ac:dyDescent="0.3">
      <c r="A763" s="175" t="s">
        <v>585</v>
      </c>
      <c r="B763" s="314" t="s">
        <v>146</v>
      </c>
      <c r="C763" s="356">
        <f>+G299</f>
        <v>0</v>
      </c>
      <c r="D763" s="357"/>
      <c r="E763" s="358">
        <f t="shared" si="5"/>
        <v>0</v>
      </c>
      <c r="F763" s="358"/>
      <c r="G763"/>
    </row>
    <row r="764" spans="1:7" ht="40.799999999999997" customHeight="1" x14ac:dyDescent="0.3">
      <c r="A764" s="175" t="s">
        <v>586</v>
      </c>
      <c r="B764" s="314" t="s">
        <v>273</v>
      </c>
      <c r="C764" s="356">
        <f>+G384</f>
        <v>0</v>
      </c>
      <c r="D764" s="357"/>
      <c r="E764" s="358">
        <f t="shared" si="5"/>
        <v>0</v>
      </c>
      <c r="F764" s="358"/>
      <c r="G764"/>
    </row>
    <row r="765" spans="1:7" ht="40.799999999999997" customHeight="1" x14ac:dyDescent="0.3">
      <c r="A765" s="175" t="s">
        <v>587</v>
      </c>
      <c r="B765" s="314" t="s">
        <v>300</v>
      </c>
      <c r="C765" s="356">
        <f>+G435</f>
        <v>0</v>
      </c>
      <c r="D765" s="357"/>
      <c r="E765" s="358">
        <f t="shared" si="5"/>
        <v>0</v>
      </c>
      <c r="F765" s="358"/>
      <c r="G765"/>
    </row>
    <row r="766" spans="1:7" ht="67.2" customHeight="1" x14ac:dyDescent="0.3">
      <c r="A766" s="175" t="s">
        <v>588</v>
      </c>
      <c r="B766" s="314" t="s">
        <v>330</v>
      </c>
      <c r="C766" s="356">
        <f>+G477</f>
        <v>0</v>
      </c>
      <c r="D766" s="357"/>
      <c r="E766" s="358">
        <f t="shared" si="5"/>
        <v>0</v>
      </c>
      <c r="F766" s="358"/>
      <c r="G766"/>
    </row>
    <row r="767" spans="1:7" ht="40.799999999999997" customHeight="1" x14ac:dyDescent="0.3">
      <c r="A767" s="175" t="s">
        <v>407</v>
      </c>
      <c r="B767" s="314" t="s">
        <v>589</v>
      </c>
      <c r="C767" s="356">
        <f>+G601</f>
        <v>0</v>
      </c>
      <c r="D767" s="357"/>
      <c r="E767" s="358">
        <f t="shared" si="5"/>
        <v>0</v>
      </c>
      <c r="F767" s="358"/>
      <c r="G767"/>
    </row>
    <row r="768" spans="1:7" ht="40.799999999999997" customHeight="1" x14ac:dyDescent="0.3">
      <c r="A768" s="175" t="s">
        <v>590</v>
      </c>
      <c r="B768" s="314" t="s">
        <v>591</v>
      </c>
      <c r="C768" s="356">
        <f>+G666</f>
        <v>0</v>
      </c>
      <c r="D768" s="357"/>
      <c r="E768" s="358">
        <f t="shared" si="5"/>
        <v>0</v>
      </c>
      <c r="F768" s="358"/>
      <c r="G768"/>
    </row>
    <row r="769" spans="1:7" ht="40.799999999999997" customHeight="1" x14ac:dyDescent="0.3">
      <c r="A769" s="175" t="s">
        <v>592</v>
      </c>
      <c r="B769" s="314" t="s">
        <v>514</v>
      </c>
      <c r="C769" s="356">
        <f>+G755</f>
        <v>0</v>
      </c>
      <c r="D769" s="357"/>
      <c r="E769" s="358">
        <f t="shared" si="5"/>
        <v>0</v>
      </c>
      <c r="F769" s="358"/>
      <c r="G769"/>
    </row>
    <row r="770" spans="1:7" ht="40.799999999999997" customHeight="1" x14ac:dyDescent="0.3">
      <c r="A770" s="359" t="s">
        <v>593</v>
      </c>
      <c r="B770" s="360"/>
      <c r="C770" s="361">
        <f>SUM(C761:D769)</f>
        <v>0</v>
      </c>
      <c r="D770" s="362"/>
      <c r="E770" s="361">
        <f>SUM(E761:F769)</f>
        <v>0</v>
      </c>
      <c r="F770" s="362"/>
      <c r="G770"/>
    </row>
  </sheetData>
  <mergeCells count="47">
    <mergeCell ref="C769:D769"/>
    <mergeCell ref="E769:F769"/>
    <mergeCell ref="A770:B770"/>
    <mergeCell ref="C770:D770"/>
    <mergeCell ref="E770:F770"/>
    <mergeCell ref="C766:D766"/>
    <mergeCell ref="E766:F766"/>
    <mergeCell ref="C767:D767"/>
    <mergeCell ref="E767:F767"/>
    <mergeCell ref="C768:D768"/>
    <mergeCell ref="E768:F768"/>
    <mergeCell ref="C763:D763"/>
    <mergeCell ref="E763:F763"/>
    <mergeCell ref="C764:D764"/>
    <mergeCell ref="E764:F764"/>
    <mergeCell ref="C765:D765"/>
    <mergeCell ref="E765:F765"/>
    <mergeCell ref="C760:D760"/>
    <mergeCell ref="E760:F760"/>
    <mergeCell ref="C761:D761"/>
    <mergeCell ref="E761:F761"/>
    <mergeCell ref="C762:D762"/>
    <mergeCell ref="E762:F762"/>
    <mergeCell ref="A759:F759"/>
    <mergeCell ref="A439:G439"/>
    <mergeCell ref="B441:G441"/>
    <mergeCell ref="A477:D477"/>
    <mergeCell ref="A481:G481"/>
    <mergeCell ref="A601:D601"/>
    <mergeCell ref="A605:G605"/>
    <mergeCell ref="C633:C634"/>
    <mergeCell ref="D633:D634"/>
    <mergeCell ref="A666:D666"/>
    <mergeCell ref="A670:G670"/>
    <mergeCell ref="A755:E755"/>
    <mergeCell ref="A435:D435"/>
    <mergeCell ref="A1:G3"/>
    <mergeCell ref="A6:G6"/>
    <mergeCell ref="A86:D86"/>
    <mergeCell ref="A89:G89"/>
    <mergeCell ref="A196:E196"/>
    <mergeCell ref="A200:G200"/>
    <mergeCell ref="A299:E299"/>
    <mergeCell ref="A303:G303"/>
    <mergeCell ref="A384:D384"/>
    <mergeCell ref="A388:G388"/>
    <mergeCell ref="B390:G390"/>
  </mergeCells>
  <pageMargins left="0.7" right="0.7" top="0.75" bottom="0.75" header="0.3" footer="0.3"/>
  <pageSetup paperSize="9" scale="76" orientation="portrait" horizontalDpi="4294967292" r:id="rId1"/>
  <rowBreaks count="6" manualBreakCount="6">
    <brk id="92" max="5" man="1"/>
    <brk id="314" max="5" man="1"/>
    <brk id="361" max="5" man="1"/>
    <brk id="621" max="5" man="1"/>
    <brk id="654" max="5" man="1"/>
    <brk id="710" max="5"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Kilibo</vt:lpstr>
      <vt:lpstr>'BPU Kilibo'!Zone_d_impression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Benoît-Labre VINAWAMON</dc:creator>
  <cp:lastModifiedBy>pascal.soroheye</cp:lastModifiedBy>
  <cp:lastPrinted>2023-01-19T22:51:32Z</cp:lastPrinted>
  <dcterms:created xsi:type="dcterms:W3CDTF">2022-12-16T11:56:48Z</dcterms:created>
  <dcterms:modified xsi:type="dcterms:W3CDTF">2023-02-13T14:47:08Z</dcterms:modified>
</cp:coreProperties>
</file>